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200" tabRatio="942" firstSheet="5" activeTab="17"/>
  </bookViews>
  <sheets>
    <sheet name="Tav.10.1" sheetId="1" r:id="rId1"/>
    <sheet name="Tav.10.1segue" sheetId="2" r:id="rId2"/>
    <sheet name="Tav.10.2" sheetId="3" r:id="rId3"/>
    <sheet name="Tav.10.3" sheetId="4" r:id="rId4"/>
    <sheet name="Tav.10.4" sheetId="5" r:id="rId5"/>
    <sheet name="Tav.10.5" sheetId="6" r:id="rId6"/>
    <sheet name="Tav.10.5segue" sheetId="7" r:id="rId7"/>
    <sheet name="Tav. 10.6" sheetId="8" r:id="rId8"/>
    <sheet name="Tav. 10.7" sheetId="9" r:id="rId9"/>
    <sheet name="Tav. 10.8" sheetId="10" r:id="rId10"/>
    <sheet name="Tav.10.9" sheetId="11" r:id="rId11"/>
    <sheet name="Tav. 10.10" sheetId="12" r:id="rId12"/>
    <sheet name="Tav. 10.11" sheetId="13" r:id="rId13"/>
    <sheet name="Tav. 10.12-13" sheetId="14" r:id="rId14"/>
    <sheet name="Tav. 10.14" sheetId="15" r:id="rId15"/>
    <sheet name="Tav.10.15" sheetId="16" r:id="rId16"/>
    <sheet name="Tav.10.16" sheetId="17" r:id="rId17"/>
    <sheet name="Tav.10.17" sheetId="18" r:id="rId18"/>
  </sheets>
  <definedNames>
    <definedName name="_xlnm.Print_Area" localSheetId="11">'Tav. 10.10'!$A:$IV</definedName>
    <definedName name="_xlnm.Print_Area" localSheetId="12">'Tav. 10.11'!$A:$IV</definedName>
    <definedName name="_xlnm.Print_Area" localSheetId="14">'Tav. 10.14'!$A:$IV</definedName>
    <definedName name="_xlnm.Print_Area" localSheetId="10">'Tav.10.9'!$A:$IV</definedName>
  </definedNames>
  <calcPr fullCalcOnLoad="1"/>
</workbook>
</file>

<file path=xl/sharedStrings.xml><?xml version="1.0" encoding="utf-8"?>
<sst xmlns="http://schemas.openxmlformats.org/spreadsheetml/2006/main" count="627" uniqueCount="232">
  <si>
    <t>Palermo</t>
  </si>
  <si>
    <t>Catania</t>
  </si>
  <si>
    <t>Messina</t>
  </si>
  <si>
    <t>Agrigento</t>
  </si>
  <si>
    <t>Caltanissetta</t>
  </si>
  <si>
    <t>Enna</t>
  </si>
  <si>
    <t>Ragusa</t>
  </si>
  <si>
    <t>Siracusa</t>
  </si>
  <si>
    <t>Trapani</t>
  </si>
  <si>
    <t>TSN</t>
  </si>
  <si>
    <t>Milazzo</t>
  </si>
  <si>
    <t>Augusta</t>
  </si>
  <si>
    <t>Gela</t>
  </si>
  <si>
    <t>Arrivi</t>
  </si>
  <si>
    <t>-</t>
  </si>
  <si>
    <t xml:space="preserve">Cargo (a) </t>
  </si>
  <si>
    <t>Cargo (a)</t>
  </si>
  <si>
    <t>Punta Raisi (PA)</t>
  </si>
  <si>
    <t>Fontanarossa (CT)</t>
  </si>
  <si>
    <t>Birgi (TP)</t>
  </si>
  <si>
    <t>Pozzallo</t>
  </si>
  <si>
    <t>Porto Empedocle</t>
  </si>
  <si>
    <t>Mazara del Vallo</t>
  </si>
  <si>
    <t>2006</t>
  </si>
  <si>
    <t>2007</t>
  </si>
  <si>
    <t>Lampedusa (AG)</t>
  </si>
  <si>
    <t>Pantelleria (TP)</t>
  </si>
  <si>
    <t>Var %</t>
  </si>
  <si>
    <t>2008</t>
  </si>
  <si>
    <t>Palermo - Ustica</t>
  </si>
  <si>
    <t>Trapani - Pantelleria</t>
  </si>
  <si>
    <t>Mazara - Pantelleria</t>
  </si>
  <si>
    <t>Porto Empedocle - Linosa - Lampedusa</t>
  </si>
  <si>
    <t>2009</t>
  </si>
  <si>
    <t>1-5</t>
  </si>
  <si>
    <t>6-10</t>
  </si>
  <si>
    <t>11-20</t>
  </si>
  <si>
    <t>21-50</t>
  </si>
  <si>
    <t>51-100</t>
  </si>
  <si>
    <t>oltre 100</t>
  </si>
  <si>
    <t>Low-cost</t>
  </si>
  <si>
    <t>Catania Fontanarossa - Roma Fiumicino</t>
  </si>
  <si>
    <t>Roma Fiumicino - Catania Fontanarossa</t>
  </si>
  <si>
    <t>Palermo Punta Raisi - Roma Fiumicino</t>
  </si>
  <si>
    <t>Roma Fiumicino - Palermo Punta Raisi</t>
  </si>
  <si>
    <t>Catania Fontanarossa - Milano Linate</t>
  </si>
  <si>
    <t>Milano Linate - Catania Fontanarossa</t>
  </si>
  <si>
    <t>Palermo Punta Raisi - Milano Linate</t>
  </si>
  <si>
    <t>Milano Linate - Palermo Punta Raisi</t>
  </si>
  <si>
    <t>Catania Fontanarossa - Milano Malpensa</t>
  </si>
  <si>
    <t>Milano Malpensa - Catania Fontanarossa</t>
  </si>
  <si>
    <t>Palermo Punta Raisi - Milano Malpensa</t>
  </si>
  <si>
    <t>Milano Malpensa - Palermo Punta Raisi</t>
  </si>
  <si>
    <t>Catania Fontanarossa - Bologna</t>
  </si>
  <si>
    <t>Catania Fontanarossa - Verona</t>
  </si>
  <si>
    <t>Verona - Catania Fontanarossa</t>
  </si>
  <si>
    <t>Catania Fontanarossa - Torino</t>
  </si>
  <si>
    <t>Torino - Catania Fontanarossa</t>
  </si>
  <si>
    <t>Catania Fontanarossa - Venezia</t>
  </si>
  <si>
    <t>Venezia - Catania Fontanarossa</t>
  </si>
  <si>
    <t>Palermo Punta Raisi - Venezia</t>
  </si>
  <si>
    <t>Venezia - Palermo Punta Raisi</t>
  </si>
  <si>
    <t>Trapani Birgi - Bergamo Orio al Serio</t>
  </si>
  <si>
    <t>Bergamo Orio al Serio - Trapani Birgi</t>
  </si>
  <si>
    <t>Palermo Punta Raisi - Pisa</t>
  </si>
  <si>
    <t>Pisa - Palermo Punta Raisi</t>
  </si>
  <si>
    <t>Palermo Punta Raisi - Bologna</t>
  </si>
  <si>
    <t>Bologna - Palermo Punta Raisi</t>
  </si>
  <si>
    <t>Trapani Birgi - Roma Ciampino</t>
  </si>
  <si>
    <t>Roma Ciampino - Trapani Birgi</t>
  </si>
  <si>
    <t>Forlì - Catania Fontanarossa</t>
  </si>
  <si>
    <t>Catania Fontanarossa - Napoli</t>
  </si>
  <si>
    <t>Napoli - Catania Fontanarossa</t>
  </si>
  <si>
    <t>Trapani Birgi - Pisa</t>
  </si>
  <si>
    <t>Pisa - Trapani Birgi</t>
  </si>
  <si>
    <t>Trapani Birgi - Bologna</t>
  </si>
  <si>
    <t>Bologna - Trapani Birgi</t>
  </si>
  <si>
    <t>Palermo Punta Raisi - Verona</t>
  </si>
  <si>
    <t>Verona - Palermo Punta Raisi</t>
  </si>
  <si>
    <t>Torino - Palermo Punta Raisi</t>
  </si>
  <si>
    <t>Palermo Punta Raisi - Torino</t>
  </si>
  <si>
    <t>Palermo Punta Raisi - Bergamo Orio al Serio</t>
  </si>
  <si>
    <t>Bergamo Orio al Serio - Palermo Punta Raisi</t>
  </si>
  <si>
    <t>Catania Fontanarossa - Pisa</t>
  </si>
  <si>
    <t>Pisa - Catania Fontanarossa</t>
  </si>
  <si>
    <t>Palermo Punta Raisi - Napoli</t>
  </si>
  <si>
    <t>Napoli - Palermo Punta Raisi</t>
  </si>
  <si>
    <t>Bologna - Catania Fontanarossa</t>
  </si>
  <si>
    <t>Catania Fontanarossa - Forlì</t>
  </si>
  <si>
    <t>Palermo Punta Raisi</t>
  </si>
  <si>
    <t>Catania Fontanarossa</t>
  </si>
  <si>
    <t>Trapani Birgi</t>
  </si>
  <si>
    <t>Austria</t>
  </si>
  <si>
    <t>Malta</t>
  </si>
  <si>
    <t>Romania</t>
  </si>
  <si>
    <t>2009*</t>
  </si>
  <si>
    <t>2010</t>
  </si>
  <si>
    <t>Table 10.1  Number of registered motor vehicles according to the Public Register of Motor Vehicles</t>
  </si>
  <si>
    <t>Motor-cars</t>
  </si>
  <si>
    <t>Buses</t>
  </si>
  <si>
    <t>Lorries</t>
  </si>
  <si>
    <t>Tractors</t>
  </si>
  <si>
    <t>Trailers</t>
  </si>
  <si>
    <t>Sicily</t>
  </si>
  <si>
    <t>Provinces - 2010</t>
  </si>
  <si>
    <t>Divisions - 2010</t>
  </si>
  <si>
    <t>South/islands</t>
  </si>
  <si>
    <t>North/centre</t>
  </si>
  <si>
    <t>Italy</t>
  </si>
  <si>
    <t>Italy = 100</t>
  </si>
  <si>
    <t>Source: ACI data-processing</t>
  </si>
  <si>
    <t>Source: ISTAT data-processing</t>
  </si>
  <si>
    <t>Motor-cycles</t>
  </si>
  <si>
    <t>Delivery tricars*</t>
  </si>
  <si>
    <t>Special motor vehicles</t>
  </si>
  <si>
    <t>Others</t>
  </si>
  <si>
    <t>Total</t>
  </si>
  <si>
    <t>Table 10.1 cont.  Number of registered motor vehicles according to the Public Register of Motor Vehicles</t>
  </si>
  <si>
    <t xml:space="preserve">* includes quadricycles for carrying goods and special/specific motor-vehicles and quadricycles   </t>
  </si>
  <si>
    <t>Table 10.2  Road accidents and injured persons per consequence</t>
  </si>
  <si>
    <t>Accidents</t>
  </si>
  <si>
    <t>Dead</t>
  </si>
  <si>
    <t>Injured</t>
  </si>
  <si>
    <t>Total accidents</t>
  </si>
  <si>
    <t>Fatal accidents</t>
  </si>
  <si>
    <t>*The data regarding previous years is not available at present  because of reconstruction work on the historic series (about road accidents) begun by ISTAT in 2007.</t>
  </si>
  <si>
    <t>Table 10.3  Road accidents per typology (*)</t>
  </si>
  <si>
    <t>Single vehicles</t>
  </si>
  <si>
    <t>Involving moving vehicles</t>
  </si>
  <si>
    <t>Involving pedestrians</t>
  </si>
  <si>
    <t>N/A</t>
  </si>
  <si>
    <t>Table 10.4  Accidents involving moving vehicles by type of accident (*)</t>
  </si>
  <si>
    <t>Head-on collision</t>
  </si>
  <si>
    <t>Frontal-lateral collision</t>
  </si>
  <si>
    <t>Lateral collision</t>
  </si>
  <si>
    <t>Collision with car rear</t>
  </si>
  <si>
    <t>Collision whilst in stationary vehicle</t>
  </si>
  <si>
    <t>*The data regarding previous years is not available at present  because of reconstruction work on the historic series (about road accidents) begun by ISTAT in 2007 and not yet documented.</t>
  </si>
  <si>
    <t>Table 10.5 Road accidents and injured persons per road-category and consequence</t>
  </si>
  <si>
    <t xml:space="preserve">Motorways  </t>
  </si>
  <si>
    <t>Other roads</t>
  </si>
  <si>
    <t>Table 10.5 cont.  Road accidents and injured persons per road-category and consequence</t>
  </si>
  <si>
    <t>Urban streets</t>
  </si>
  <si>
    <t>Table 10.6  Local public transport companies per type of service offered</t>
  </si>
  <si>
    <t>Urban service</t>
  </si>
  <si>
    <t>Out-of-town service</t>
  </si>
  <si>
    <t>Mixed service</t>
  </si>
  <si>
    <t>*data not definitive</t>
  </si>
  <si>
    <t>Source: Elaboration from Ministry for Infrastructure and transport data - ENAC traffic data 2009</t>
  </si>
  <si>
    <t>(a) cargo + mail</t>
  </si>
  <si>
    <t>(b) chartered + aerotaxis</t>
  </si>
  <si>
    <t xml:space="preserve">n.s.: non-significant variation since relenvant values art too low or anomalous  </t>
  </si>
  <si>
    <t>South/Islands</t>
  </si>
  <si>
    <t>North/Centre</t>
  </si>
  <si>
    <t>Table 10. 7 Local public transport companies per class of employee and means of transport  (urban and extra-urban services)</t>
  </si>
  <si>
    <t>Number of employees (classes)</t>
  </si>
  <si>
    <t>Number of buses (classes)</t>
  </si>
  <si>
    <t>No. buses used</t>
  </si>
  <si>
    <t>Bus kms covered</t>
  </si>
  <si>
    <t>Annual average distance</t>
  </si>
  <si>
    <t>Seats provided</t>
  </si>
  <si>
    <t>Passengers transported</t>
  </si>
  <si>
    <t xml:space="preserve"> Urban service</t>
  </si>
  <si>
    <t>Table 10.8  Main traffic data regarding urban and out-of-town services</t>
  </si>
  <si>
    <t>Table 10.9  Tirrenia S.p.a. shipping linking minor islands</t>
  </si>
  <si>
    <t>Passengers</t>
  </si>
  <si>
    <t>Cars on board</t>
  </si>
  <si>
    <t>Commercial linear metres</t>
  </si>
  <si>
    <t xml:space="preserve"> Sicilian archipelago</t>
  </si>
  <si>
    <t>Milazzo -  Aeolian islands</t>
  </si>
  <si>
    <t>Aeolian islands - Aeolian islands (inter-island)</t>
  </si>
  <si>
    <t>Trapani - Egadi islands</t>
  </si>
  <si>
    <t>Routes - 2010</t>
  </si>
  <si>
    <t>Table 10.10  Total numbers of air services in Sicilian airports (arrivals and departures) - (goods in tonnes) - 2010</t>
  </si>
  <si>
    <t>Operations</t>
  </si>
  <si>
    <t>Number</t>
  </si>
  <si>
    <t>non-scheduled (b)</t>
  </si>
  <si>
    <t xml:space="preserve">% var </t>
  </si>
  <si>
    <t>Italian airports</t>
  </si>
  <si>
    <t>Transits</t>
  </si>
  <si>
    <t>Number of passengers</t>
  </si>
  <si>
    <t xml:space="preserve">(*): only routes with more than 50,000 passengers annually are shown  </t>
  </si>
  <si>
    <t>Table 10.12  Division of market between traditional airlines and low-cost companies 2010 (%)</t>
  </si>
  <si>
    <t>Table 10.13  International air services in Sicilian airports (arrivals + departures) - (cargo in tonnes) -  2010</t>
  </si>
  <si>
    <t>Traditional</t>
  </si>
  <si>
    <t xml:space="preserve">Passengers </t>
  </si>
  <si>
    <t>Table 10.14  Sub-division of commercial passenger air-traffic per geographical area   (EU countries) -  2010</t>
  </si>
  <si>
    <t>Belgium</t>
  </si>
  <si>
    <t>Denmark</t>
  </si>
  <si>
    <t>Finland</t>
  </si>
  <si>
    <t>France</t>
  </si>
  <si>
    <t>Germany</t>
  </si>
  <si>
    <t>Great Britain</t>
  </si>
  <si>
    <t>Greece</t>
  </si>
  <si>
    <t>Ireland</t>
  </si>
  <si>
    <t>Holland</t>
  </si>
  <si>
    <t>Poland</t>
  </si>
  <si>
    <t>Czech Republic</t>
  </si>
  <si>
    <t>Spain</t>
  </si>
  <si>
    <t>Sweden</t>
  </si>
  <si>
    <t>Other EU countries</t>
  </si>
  <si>
    <t>Not specificied</t>
  </si>
  <si>
    <t>Source: data-processing by MIT  - ENAC traffic 2010</t>
  </si>
  <si>
    <t>Source: Ministry for Infrastructure and transport data-processing - ENAC traffic data 2010</t>
  </si>
  <si>
    <t xml:space="preserve">Source: Ministry for Infrastructure and Transport data - National Transport Account </t>
  </si>
  <si>
    <t xml:space="preserve">Source:  Ministry for Infrastructure and Transport data - National Transport Account </t>
  </si>
  <si>
    <t xml:space="preserve">Source: Ministry for Infrastructure and transport data - National Account for Infrastructure and Transport </t>
  </si>
  <si>
    <t>Source:  Ministry for Infrastructure and transport data-processing - ENAC traffic data-processing 2010</t>
  </si>
  <si>
    <t>Source:  Ministry for Infrastructure and transport data-processing</t>
  </si>
  <si>
    <t>Source:  Ministry for Infrastructure and transport data-processing  (General Direction for Informative Systems  - Statistics Office)- Pleasure boating in Italy</t>
  </si>
  <si>
    <t>Number of harbours</t>
  </si>
  <si>
    <t>Petroleum products</t>
  </si>
  <si>
    <t>Pleasure boating</t>
  </si>
  <si>
    <t>Docking berths</t>
  </si>
  <si>
    <t xml:space="preserve"> Total length of docking space (metres) </t>
  </si>
  <si>
    <t>Table 10.15  Infrastructure for Harbour-office on 31/12/2010 (units)</t>
  </si>
  <si>
    <t>Table 10.16  Number of mooring bays per harbour-office on 31/12/2009 (units)</t>
  </si>
  <si>
    <t>Total boat capacity</t>
  </si>
  <si>
    <t>Those over 24 metres</t>
  </si>
  <si>
    <t>Type of structure</t>
  </si>
  <si>
    <t>Tourist harbour</t>
  </si>
  <si>
    <t>Tourist docking</t>
  </si>
  <si>
    <t>Docking bay</t>
  </si>
  <si>
    <t>Sailing-boats</t>
  </si>
  <si>
    <t>Motor-boats</t>
  </si>
  <si>
    <t>Yachts (over 24 metres)</t>
  </si>
  <si>
    <t>Newly registered</t>
  </si>
  <si>
    <t>Deleted units</t>
  </si>
  <si>
    <t>Registrations per maritime sector on 31/12/2009</t>
  </si>
  <si>
    <t>Number return trips</t>
  </si>
  <si>
    <t>Table 10.11  Domestic commercial connections by air-route (origin/destination) (*) -  2010</t>
  </si>
  <si>
    <t>Table 10.17  Figures for pleasure boating (units) 2009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</si>
</sst>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h:mm:ss\ AM/PM_)"/>
    <numFmt numFmtId="171" formatCode="General_)"/>
    <numFmt numFmtId="172" formatCode="#,##0_);\(#,##0\)"/>
    <numFmt numFmtId="173" formatCode="0_)"/>
    <numFmt numFmtId="174" formatCode="#,##0_ ;\-#,##0\ "/>
    <numFmt numFmtId="175" formatCode="0.0"/>
    <numFmt numFmtId="176" formatCode="#,##0.0_ ;\-#,##0.0\ "/>
    <numFmt numFmtId="177" formatCode="0.0%"/>
    <numFmt numFmtId="178" formatCode="_-* #,##0.0_-;\-* #,##0.0_-;_-* &quot;-&quot;??_-;_-@_-"/>
    <numFmt numFmtId="179" formatCode="_-* #,##0_-;\-* #,##0_-;_-* &quot;-&quot;??_-;_-@_-"/>
    <numFmt numFmtId="180" formatCode="#,##0.00_ ;\-#,##0.00\ "/>
    <numFmt numFmtId="181" formatCode="0_ ;\-0\ "/>
    <numFmt numFmtId="182" formatCode="#,##0.0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17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62">
    <xf numFmtId="171" fontId="0" fillId="0" borderId="0" xfId="0" applyAlignment="1">
      <alignment/>
    </xf>
    <xf numFmtId="171" fontId="5" fillId="0" borderId="0" xfId="0" applyFont="1" applyBorder="1" applyAlignment="1">
      <alignment/>
    </xf>
    <xf numFmtId="171" fontId="5" fillId="0" borderId="0" xfId="0" applyFont="1" applyFill="1" applyBorder="1" applyAlignment="1" applyProtection="1">
      <alignment horizontal="left" vertical="center"/>
      <protection locked="0"/>
    </xf>
    <xf numFmtId="171" fontId="4" fillId="0" borderId="0" xfId="0" applyFont="1" applyAlignment="1">
      <alignment/>
    </xf>
    <xf numFmtId="174" fontId="4" fillId="0" borderId="0" xfId="44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 indent="1"/>
    </xf>
    <xf numFmtId="171" fontId="4" fillId="0" borderId="0" xfId="0" applyFont="1" applyBorder="1" applyAlignment="1">
      <alignment/>
    </xf>
    <xf numFmtId="171" fontId="1" fillId="0" borderId="0" xfId="0" applyFont="1" applyAlignment="1">
      <alignment/>
    </xf>
    <xf numFmtId="49" fontId="4" fillId="0" borderId="10" xfId="0" applyNumberFormat="1" applyFont="1" applyBorder="1" applyAlignment="1">
      <alignment/>
    </xf>
    <xf numFmtId="174" fontId="4" fillId="0" borderId="10" xfId="44" applyNumberFormat="1" applyFont="1" applyBorder="1" applyAlignment="1">
      <alignment horizontal="right"/>
    </xf>
    <xf numFmtId="171" fontId="4" fillId="0" borderId="11" xfId="0" applyFont="1" applyBorder="1" applyAlignment="1">
      <alignment horizontal="center" vertical="center"/>
    </xf>
    <xf numFmtId="171" fontId="1" fillId="0" borderId="0" xfId="0" applyFont="1" applyBorder="1" applyAlignment="1">
      <alignment/>
    </xf>
    <xf numFmtId="171" fontId="4" fillId="0" borderId="0" xfId="0" applyFont="1" applyBorder="1" applyAlignment="1">
      <alignment horizontal="center" vertical="center"/>
    </xf>
    <xf numFmtId="171" fontId="0" fillId="0" borderId="0" xfId="0" applyAlignment="1">
      <alignment wrapText="1"/>
    </xf>
    <xf numFmtId="49" fontId="4" fillId="0" borderId="12" xfId="0" applyNumberFormat="1" applyFont="1" applyBorder="1" applyAlignment="1">
      <alignment horizontal="center" vertical="center" wrapText="1"/>
    </xf>
    <xf numFmtId="176" fontId="2" fillId="0" borderId="0" xfId="44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171" fontId="4" fillId="0" borderId="12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1" fontId="4" fillId="0" borderId="10" xfId="0" applyFont="1" applyBorder="1" applyAlignment="1">
      <alignment/>
    </xf>
    <xf numFmtId="174" fontId="4" fillId="0" borderId="0" xfId="44" applyNumberFormat="1" applyFont="1" applyBorder="1" applyAlignment="1">
      <alignment/>
    </xf>
    <xf numFmtId="171" fontId="4" fillId="0" borderId="11" xfId="0" applyFont="1" applyBorder="1" applyAlignment="1">
      <alignment/>
    </xf>
    <xf numFmtId="0" fontId="5" fillId="0" borderId="0" xfId="46" applyFont="1">
      <alignment/>
      <protection/>
    </xf>
    <xf numFmtId="0" fontId="4" fillId="0" borderId="0" xfId="46" applyFont="1">
      <alignment/>
      <protection/>
    </xf>
    <xf numFmtId="0" fontId="4" fillId="0" borderId="0" xfId="46" applyFont="1" applyBorder="1">
      <alignment/>
      <protection/>
    </xf>
    <xf numFmtId="0" fontId="4" fillId="0" borderId="10" xfId="46" applyFont="1" applyBorder="1">
      <alignment/>
      <protection/>
    </xf>
    <xf numFmtId="0" fontId="4" fillId="0" borderId="0" xfId="46" applyFont="1" applyAlignment="1">
      <alignment horizontal="right"/>
      <protection/>
    </xf>
    <xf numFmtId="174" fontId="4" fillId="0" borderId="0" xfId="44" applyNumberFormat="1" applyFont="1" applyAlignment="1">
      <alignment horizontal="right"/>
    </xf>
    <xf numFmtId="0" fontId="4" fillId="0" borderId="11" xfId="46" applyFont="1" applyBorder="1">
      <alignment/>
      <protection/>
    </xf>
    <xf numFmtId="0" fontId="4" fillId="0" borderId="11" xfId="46" applyFont="1" applyBorder="1" applyAlignment="1">
      <alignment horizontal="center" vertical="center"/>
      <protection/>
    </xf>
    <xf numFmtId="0" fontId="4" fillId="0" borderId="10" xfId="46" applyFont="1" applyBorder="1" applyAlignment="1">
      <alignment horizontal="center" vertical="center"/>
      <protection/>
    </xf>
    <xf numFmtId="176" fontId="4" fillId="0" borderId="0" xfId="44" applyNumberFormat="1" applyFont="1" applyAlignment="1">
      <alignment horizontal="right"/>
    </xf>
    <xf numFmtId="176" fontId="4" fillId="0" borderId="0" xfId="44" applyNumberFormat="1" applyFont="1" applyBorder="1" applyAlignment="1">
      <alignment horizontal="right"/>
    </xf>
    <xf numFmtId="0" fontId="4" fillId="0" borderId="0" xfId="46" applyFont="1" applyBorder="1" applyAlignment="1">
      <alignment horizontal="center"/>
      <protection/>
    </xf>
    <xf numFmtId="0" fontId="4" fillId="0" borderId="0" xfId="46" applyFont="1" applyBorder="1" applyAlignment="1">
      <alignment horizontal="center" vertical="center"/>
      <protection/>
    </xf>
    <xf numFmtId="174" fontId="4" fillId="0" borderId="0" xfId="44" applyNumberFormat="1" applyFont="1" applyAlignment="1">
      <alignment/>
    </xf>
    <xf numFmtId="175" fontId="4" fillId="0" borderId="0" xfId="46" applyNumberFormat="1" applyFont="1">
      <alignment/>
      <protection/>
    </xf>
    <xf numFmtId="0" fontId="4" fillId="0" borderId="0" xfId="46" applyFont="1" applyBorder="1" applyAlignment="1">
      <alignment horizontal="right"/>
      <protection/>
    </xf>
    <xf numFmtId="176" fontId="4" fillId="0" borderId="10" xfId="44" applyNumberFormat="1" applyFont="1" applyBorder="1" applyAlignment="1">
      <alignment horizontal="right"/>
    </xf>
    <xf numFmtId="49" fontId="4" fillId="0" borderId="0" xfId="46" applyNumberFormat="1" applyFont="1" applyAlignment="1">
      <alignment vertical="center"/>
      <protection/>
    </xf>
    <xf numFmtId="0" fontId="4" fillId="0" borderId="0" xfId="46" applyFont="1" applyAlignment="1">
      <alignment vertical="center"/>
      <protection/>
    </xf>
    <xf numFmtId="179" fontId="4" fillId="0" borderId="0" xfId="43" applyNumberFormat="1" applyFont="1" applyAlignment="1">
      <alignment/>
    </xf>
    <xf numFmtId="179" fontId="3" fillId="0" borderId="12" xfId="43" applyNumberFormat="1" applyFont="1" applyBorder="1" applyAlignment="1">
      <alignment horizontal="center" vertical="center"/>
    </xf>
    <xf numFmtId="179" fontId="4" fillId="0" borderId="12" xfId="43" applyNumberFormat="1" applyFont="1" applyBorder="1" applyAlignment="1">
      <alignment horizontal="center" vertical="center"/>
    </xf>
    <xf numFmtId="179" fontId="4" fillId="0" borderId="12" xfId="43" applyNumberFormat="1" applyFont="1" applyBorder="1" applyAlignment="1">
      <alignment horizontal="center" vertical="center" wrapText="1"/>
    </xf>
    <xf numFmtId="179" fontId="4" fillId="0" borderId="0" xfId="43" applyNumberFormat="1" applyFont="1" applyBorder="1" applyAlignment="1">
      <alignment/>
    </xf>
    <xf numFmtId="179" fontId="4" fillId="0" borderId="0" xfId="43" applyNumberFormat="1" applyFont="1" applyBorder="1" applyAlignment="1">
      <alignment horizontal="right"/>
    </xf>
    <xf numFmtId="0" fontId="4" fillId="0" borderId="12" xfId="46" applyFont="1" applyBorder="1" applyAlignment="1">
      <alignment horizontal="center" vertical="center"/>
      <protection/>
    </xf>
    <xf numFmtId="179" fontId="4" fillId="0" borderId="0" xfId="43" applyNumberFormat="1" applyFont="1" applyBorder="1" applyAlignment="1">
      <alignment/>
    </xf>
    <xf numFmtId="179" fontId="4" fillId="0" borderId="0" xfId="43" applyNumberFormat="1" applyFont="1" applyAlignment="1">
      <alignment horizontal="right"/>
    </xf>
    <xf numFmtId="43" fontId="4" fillId="0" borderId="0" xfId="43" applyNumberFormat="1" applyFont="1" applyAlignment="1">
      <alignment/>
    </xf>
    <xf numFmtId="171" fontId="4" fillId="0" borderId="0" xfId="0" applyFont="1" applyBorder="1" applyAlignment="1">
      <alignment vertical="center"/>
    </xf>
    <xf numFmtId="0" fontId="4" fillId="0" borderId="10" xfId="46" applyFont="1" applyBorder="1" applyAlignment="1">
      <alignment horizontal="center" vertical="center" wrapText="1"/>
      <protection/>
    </xf>
    <xf numFmtId="0" fontId="4" fillId="0" borderId="0" xfId="46" applyFont="1" applyBorder="1" applyAlignment="1">
      <alignment horizontal="center" vertical="center" wrapText="1"/>
      <protection/>
    </xf>
    <xf numFmtId="174" fontId="4" fillId="0" borderId="0" xfId="44" applyNumberFormat="1" applyFont="1" applyBorder="1" applyAlignment="1">
      <alignment horizontal="right" indent="1"/>
    </xf>
    <xf numFmtId="176" fontId="2" fillId="0" borderId="0" xfId="44" applyNumberFormat="1" applyFont="1" applyBorder="1" applyAlignment="1">
      <alignment horizontal="right" indent="1"/>
    </xf>
    <xf numFmtId="181" fontId="4" fillId="0" borderId="0" xfId="43" applyNumberFormat="1" applyFont="1" applyAlignment="1">
      <alignment horizontal="left" indent="1"/>
    </xf>
    <xf numFmtId="175" fontId="4" fillId="0" borderId="0" xfId="0" applyNumberFormat="1" applyFont="1" applyAlignment="1">
      <alignment/>
    </xf>
    <xf numFmtId="174" fontId="4" fillId="0" borderId="0" xfId="46" applyNumberFormat="1" applyFont="1">
      <alignment/>
      <protection/>
    </xf>
    <xf numFmtId="179" fontId="3" fillId="0" borderId="0" xfId="43" applyNumberFormat="1" applyFont="1" applyBorder="1" applyAlignment="1">
      <alignment horizontal="center" vertical="center"/>
    </xf>
    <xf numFmtId="176" fontId="4" fillId="0" borderId="0" xfId="44" applyNumberFormat="1" applyFont="1" applyFill="1" applyBorder="1" applyAlignment="1">
      <alignment horizontal="right"/>
    </xf>
    <xf numFmtId="174" fontId="4" fillId="0" borderId="0" xfId="44" applyNumberFormat="1" applyFont="1" applyFill="1" applyBorder="1" applyAlignment="1">
      <alignment horizontal="right"/>
    </xf>
    <xf numFmtId="0" fontId="4" fillId="0" borderId="0" xfId="46" applyFont="1" applyFill="1" applyBorder="1">
      <alignment/>
      <protection/>
    </xf>
    <xf numFmtId="0" fontId="2" fillId="0" borderId="10" xfId="46" applyFont="1" applyBorder="1" applyAlignment="1">
      <alignment horizontal="center" vertical="center" wrapText="1"/>
      <protection/>
    </xf>
    <xf numFmtId="3" fontId="4" fillId="0" borderId="0" xfId="43" applyNumberFormat="1" applyFont="1" applyAlignment="1">
      <alignment horizontal="right"/>
    </xf>
    <xf numFmtId="179" fontId="4" fillId="0" borderId="0" xfId="43" applyNumberFormat="1" applyFont="1" applyBorder="1" applyAlignment="1">
      <alignment horizontal="center" vertical="center" wrapText="1"/>
    </xf>
    <xf numFmtId="179" fontId="4" fillId="0" borderId="0" xfId="43" applyNumberFormat="1" applyFont="1" applyBorder="1" applyAlignment="1">
      <alignment horizontal="center" vertical="center"/>
    </xf>
    <xf numFmtId="179" fontId="4" fillId="0" borderId="10" xfId="43" applyNumberFormat="1" applyFont="1" applyBorder="1" applyAlignment="1">
      <alignment horizontal="center" vertical="center" wrapText="1"/>
    </xf>
    <xf numFmtId="179" fontId="3" fillId="0" borderId="10" xfId="43" applyNumberFormat="1" applyFont="1" applyBorder="1" applyAlignment="1">
      <alignment horizontal="center" vertical="center"/>
    </xf>
    <xf numFmtId="179" fontId="5" fillId="0" borderId="11" xfId="43" applyNumberFormat="1" applyFont="1" applyFill="1" applyBorder="1" applyAlignment="1" applyProtection="1">
      <alignment horizontal="left" vertical="center" wrapText="1"/>
      <protection locked="0"/>
    </xf>
    <xf numFmtId="3" fontId="4" fillId="0" borderId="0" xfId="43" applyNumberFormat="1" applyFont="1" applyBorder="1" applyAlignment="1">
      <alignment horizontal="right"/>
    </xf>
    <xf numFmtId="49" fontId="4" fillId="0" borderId="10" xfId="43" applyNumberFormat="1" applyFont="1" applyBorder="1" applyAlignment="1">
      <alignment horizontal="center" vertical="center" wrapText="1"/>
    </xf>
    <xf numFmtId="174" fontId="4" fillId="0" borderId="0" xfId="44" applyNumberFormat="1" applyFont="1" applyFill="1" applyBorder="1" applyAlignment="1">
      <alignment horizontal="right" indent="1"/>
    </xf>
    <xf numFmtId="171" fontId="0" fillId="0" borderId="0" xfId="0" applyAlignment="1">
      <alignment vertical="center" wrapText="1"/>
    </xf>
    <xf numFmtId="171" fontId="0" fillId="0" borderId="12" xfId="0" applyBorder="1" applyAlignment="1">
      <alignment vertical="center"/>
    </xf>
    <xf numFmtId="174" fontId="4" fillId="0" borderId="0" xfId="44" applyNumberFormat="1" applyFont="1" applyBorder="1" applyAlignment="1">
      <alignment horizontal="right" vertical="center"/>
    </xf>
    <xf numFmtId="176" fontId="4" fillId="0" borderId="0" xfId="44" applyNumberFormat="1" applyFont="1" applyBorder="1" applyAlignment="1">
      <alignment horizontal="right" vertical="center"/>
    </xf>
    <xf numFmtId="171" fontId="4" fillId="0" borderId="0" xfId="0" applyFont="1" applyBorder="1" applyAlignment="1">
      <alignment vertical="center" wrapText="1"/>
    </xf>
    <xf numFmtId="178" fontId="4" fillId="0" borderId="0" xfId="43" applyNumberFormat="1" applyFont="1" applyAlignment="1">
      <alignment/>
    </xf>
    <xf numFmtId="179" fontId="4" fillId="0" borderId="0" xfId="43" applyNumberFormat="1" applyFont="1" applyFill="1" applyBorder="1" applyAlignment="1">
      <alignment/>
    </xf>
    <xf numFmtId="179" fontId="4" fillId="0" borderId="0" xfId="43" applyNumberFormat="1" applyFont="1" applyFill="1" applyBorder="1" applyAlignment="1">
      <alignment horizontal="right"/>
    </xf>
    <xf numFmtId="179" fontId="4" fillId="0" borderId="0" xfId="43" applyNumberFormat="1" applyFont="1" applyFill="1" applyAlignment="1">
      <alignment horizontal="right"/>
    </xf>
    <xf numFmtId="49" fontId="4" fillId="0" borderId="10" xfId="0" applyNumberFormat="1" applyFont="1" applyBorder="1" applyAlignment="1">
      <alignment horizontal="left" indent="1"/>
    </xf>
    <xf numFmtId="171" fontId="4" fillId="0" borderId="0" xfId="0" applyFont="1" applyBorder="1" applyAlignment="1">
      <alignment/>
    </xf>
    <xf numFmtId="174" fontId="4" fillId="0" borderId="0" xfId="43" applyNumberFormat="1" applyFont="1" applyBorder="1" applyAlignment="1">
      <alignment/>
    </xf>
    <xf numFmtId="174" fontId="4" fillId="0" borderId="10" xfId="43" applyNumberFormat="1" applyFont="1" applyBorder="1" applyAlignment="1">
      <alignment/>
    </xf>
    <xf numFmtId="49" fontId="4" fillId="0" borderId="12" xfId="0" applyNumberFormat="1" applyFont="1" applyBorder="1" applyAlignment="1" quotePrefix="1">
      <alignment horizontal="right" vertical="center" wrapText="1" indent="1"/>
    </xf>
    <xf numFmtId="49" fontId="4" fillId="0" borderId="12" xfId="0" applyNumberFormat="1" applyFont="1" applyBorder="1" applyAlignment="1">
      <alignment horizontal="right" vertical="center" wrapText="1" indent="1"/>
    </xf>
    <xf numFmtId="174" fontId="4" fillId="0" borderId="0" xfId="46" applyNumberFormat="1" applyFont="1" applyAlignment="1">
      <alignment horizontal="right"/>
      <protection/>
    </xf>
    <xf numFmtId="179" fontId="4" fillId="0" borderId="0" xfId="43" applyNumberFormat="1" applyFont="1" applyFill="1" applyBorder="1" applyAlignment="1">
      <alignment/>
    </xf>
    <xf numFmtId="180" fontId="4" fillId="0" borderId="0" xfId="44" applyNumberFormat="1" applyFont="1" applyAlignment="1">
      <alignment/>
    </xf>
    <xf numFmtId="0" fontId="4" fillId="0" borderId="0" xfId="46" applyFont="1" applyFill="1">
      <alignment/>
      <protection/>
    </xf>
    <xf numFmtId="0" fontId="4" fillId="0" borderId="12" xfId="46" applyFont="1" applyBorder="1">
      <alignment/>
      <protection/>
    </xf>
    <xf numFmtId="0" fontId="4" fillId="0" borderId="12" xfId="46" applyFont="1" applyBorder="1" applyAlignment="1">
      <alignment horizontal="right" vertical="center"/>
      <protection/>
    </xf>
    <xf numFmtId="174" fontId="4" fillId="0" borderId="0" xfId="44" applyNumberFormat="1" applyFont="1" applyFill="1" applyAlignment="1">
      <alignment horizontal="right"/>
    </xf>
    <xf numFmtId="176" fontId="4" fillId="0" borderId="0" xfId="46" applyNumberFormat="1" applyFont="1" applyAlignment="1">
      <alignment horizontal="right"/>
      <protection/>
    </xf>
    <xf numFmtId="0" fontId="4" fillId="0" borderId="11" xfId="46" applyFont="1" applyBorder="1" applyAlignment="1">
      <alignment vertical="center"/>
      <protection/>
    </xf>
    <xf numFmtId="171" fontId="0" fillId="0" borderId="11" xfId="0" applyBorder="1" applyAlignment="1">
      <alignment vertical="center"/>
    </xf>
    <xf numFmtId="171" fontId="4" fillId="0" borderId="0" xfId="0" applyFont="1" applyBorder="1" applyAlignment="1">
      <alignment horizontal="left" vertical="justify"/>
    </xf>
    <xf numFmtId="180" fontId="4" fillId="0" borderId="0" xfId="44" applyNumberFormat="1" applyFont="1" applyAlignment="1">
      <alignment horizontal="right"/>
    </xf>
    <xf numFmtId="174" fontId="4" fillId="0" borderId="0" xfId="44" applyNumberFormat="1" applyFont="1" applyBorder="1" applyAlignment="1">
      <alignment horizontal="center"/>
    </xf>
    <xf numFmtId="171" fontId="3" fillId="0" borderId="0" xfId="0" applyFont="1" applyBorder="1" applyAlignment="1">
      <alignment horizontal="center" vertical="center"/>
    </xf>
    <xf numFmtId="171" fontId="3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171" fontId="5" fillId="0" borderId="11" xfId="0" applyFont="1" applyFill="1" applyBorder="1" applyAlignment="1" applyProtection="1">
      <alignment horizontal="left" vertical="center"/>
      <protection locked="0"/>
    </xf>
    <xf numFmtId="171" fontId="0" fillId="0" borderId="10" xfId="0" applyBorder="1" applyAlignment="1">
      <alignment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justify" wrapText="1"/>
    </xf>
    <xf numFmtId="171" fontId="0" fillId="0" borderId="0" xfId="0" applyAlignment="1">
      <alignment horizontal="justify"/>
    </xf>
    <xf numFmtId="171" fontId="6" fillId="0" borderId="0" xfId="0" applyFont="1" applyBorder="1" applyAlignment="1">
      <alignment horizontal="center"/>
    </xf>
    <xf numFmtId="171" fontId="5" fillId="0" borderId="0" xfId="0" applyFont="1" applyFill="1" applyBorder="1" applyAlignment="1" applyProtection="1">
      <alignment vertical="center" wrapText="1"/>
      <protection locked="0"/>
    </xf>
    <xf numFmtId="171" fontId="6" fillId="0" borderId="11" xfId="0" applyFont="1" applyBorder="1" applyAlignment="1">
      <alignment horizontal="center"/>
    </xf>
    <xf numFmtId="171" fontId="5" fillId="0" borderId="10" xfId="0" applyFont="1" applyFill="1" applyBorder="1" applyAlignment="1" applyProtection="1">
      <alignment vertical="center" wrapText="1"/>
      <protection locked="0"/>
    </xf>
    <xf numFmtId="171" fontId="5" fillId="0" borderId="10" xfId="0" applyFont="1" applyBorder="1" applyAlignment="1">
      <alignment vertical="center" wrapText="1"/>
    </xf>
    <xf numFmtId="171" fontId="3" fillId="0" borderId="0" xfId="0" applyFont="1" applyBorder="1" applyAlignment="1">
      <alignment horizontal="center"/>
    </xf>
    <xf numFmtId="171" fontId="4" fillId="0" borderId="0" xfId="0" applyFont="1" applyBorder="1" applyAlignment="1">
      <alignment horizontal="center" vertical="justify"/>
    </xf>
    <xf numFmtId="171" fontId="4" fillId="0" borderId="10" xfId="0" applyFont="1" applyBorder="1" applyAlignment="1">
      <alignment horizontal="center" vertical="justify"/>
    </xf>
    <xf numFmtId="171" fontId="4" fillId="0" borderId="0" xfId="0" applyFont="1" applyBorder="1" applyAlignment="1">
      <alignment horizontal="center" vertical="center"/>
    </xf>
    <xf numFmtId="171" fontId="4" fillId="0" borderId="10" xfId="0" applyFont="1" applyBorder="1" applyAlignment="1">
      <alignment horizontal="center" vertical="center"/>
    </xf>
    <xf numFmtId="171" fontId="4" fillId="0" borderId="11" xfId="0" applyFont="1" applyBorder="1" applyAlignment="1">
      <alignment horizontal="center" vertical="center"/>
    </xf>
    <xf numFmtId="171" fontId="3" fillId="0" borderId="11" xfId="0" applyFont="1" applyBorder="1" applyAlignment="1">
      <alignment horizontal="center"/>
    </xf>
    <xf numFmtId="171" fontId="5" fillId="0" borderId="0" xfId="0" applyFont="1" applyFill="1" applyBorder="1" applyAlignment="1">
      <alignment horizontal="left" vertical="center" wrapText="1"/>
    </xf>
    <xf numFmtId="171" fontId="4" fillId="0" borderId="10" xfId="0" applyFont="1" applyBorder="1" applyAlignment="1">
      <alignment horizontal="center"/>
    </xf>
    <xf numFmtId="171" fontId="4" fillId="0" borderId="11" xfId="0" applyFont="1" applyBorder="1" applyAlignment="1">
      <alignment horizontal="justify" vertical="top"/>
    </xf>
    <xf numFmtId="171" fontId="4" fillId="0" borderId="10" xfId="0" applyFont="1" applyBorder="1" applyAlignment="1">
      <alignment horizontal="justify" vertical="top"/>
    </xf>
    <xf numFmtId="171" fontId="0" fillId="0" borderId="10" xfId="0" applyBorder="1" applyAlignment="1">
      <alignment/>
    </xf>
    <xf numFmtId="171" fontId="5" fillId="0" borderId="10" xfId="0" applyFont="1" applyFill="1" applyBorder="1" applyAlignment="1">
      <alignment vertical="center" wrapText="1"/>
    </xf>
    <xf numFmtId="171" fontId="0" fillId="0" borderId="10" xfId="0" applyFill="1" applyBorder="1" applyAlignment="1">
      <alignment vertical="center" wrapText="1"/>
    </xf>
    <xf numFmtId="171" fontId="4" fillId="0" borderId="11" xfId="0" applyFont="1" applyBorder="1" applyAlignment="1">
      <alignment horizontal="left" vertical="center" wrapText="1"/>
    </xf>
    <xf numFmtId="0" fontId="5" fillId="0" borderId="10" xfId="46" applyFont="1" applyBorder="1" applyAlignment="1">
      <alignment vertical="center" wrapText="1"/>
      <protection/>
    </xf>
    <xf numFmtId="171" fontId="0" fillId="0" borderId="10" xfId="0" applyBorder="1" applyAlignment="1">
      <alignment vertical="center" wrapText="1"/>
    </xf>
    <xf numFmtId="0" fontId="4" fillId="0" borderId="0" xfId="46" applyFont="1" applyAlignment="1">
      <alignment wrapText="1"/>
      <protection/>
    </xf>
    <xf numFmtId="171" fontId="0" fillId="0" borderId="0" xfId="0" applyAlignment="1">
      <alignment/>
    </xf>
    <xf numFmtId="0" fontId="4" fillId="0" borderId="12" xfId="46" applyFont="1" applyBorder="1" applyAlignment="1">
      <alignment horizontal="center" vertical="center"/>
      <protection/>
    </xf>
    <xf numFmtId="171" fontId="0" fillId="0" borderId="12" xfId="0" applyBorder="1" applyAlignment="1">
      <alignment/>
    </xf>
    <xf numFmtId="0" fontId="5" fillId="0" borderId="0" xfId="46" applyFont="1" applyBorder="1" applyAlignment="1">
      <alignment vertical="center" wrapText="1"/>
      <protection/>
    </xf>
    <xf numFmtId="171" fontId="0" fillId="0" borderId="0" xfId="0" applyAlignment="1">
      <alignment vertical="center" wrapText="1"/>
    </xf>
    <xf numFmtId="0" fontId="4" fillId="0" borderId="11" xfId="46" applyFont="1" applyBorder="1" applyAlignment="1">
      <alignment horizontal="center" vertical="center"/>
      <protection/>
    </xf>
    <xf numFmtId="0" fontId="4" fillId="0" borderId="10" xfId="46" applyFont="1" applyBorder="1" applyAlignment="1">
      <alignment horizontal="center" vertical="center"/>
      <protection/>
    </xf>
    <xf numFmtId="0" fontId="4" fillId="0" borderId="11" xfId="46" applyFont="1" applyBorder="1" applyAlignment="1">
      <alignment horizontal="justify" vertical="center" wrapText="1"/>
      <protection/>
    </xf>
    <xf numFmtId="171" fontId="0" fillId="0" borderId="11" xfId="0" applyBorder="1" applyAlignment="1">
      <alignment horizontal="justify" vertical="center" wrapText="1"/>
    </xf>
    <xf numFmtId="49" fontId="4" fillId="0" borderId="11" xfId="46" applyNumberFormat="1" applyFont="1" applyBorder="1" applyAlignment="1">
      <alignment horizontal="justify" vertical="center" wrapText="1"/>
      <protection/>
    </xf>
    <xf numFmtId="49" fontId="4" fillId="0" borderId="0" xfId="46" applyNumberFormat="1" applyFont="1" applyBorder="1" applyAlignment="1">
      <alignment horizontal="justify" vertical="center" wrapText="1"/>
      <protection/>
    </xf>
    <xf numFmtId="49" fontId="4" fillId="0" borderId="11" xfId="43" applyNumberFormat="1" applyFont="1" applyBorder="1" applyAlignment="1">
      <alignment horizontal="left" vertical="center" wrapText="1"/>
    </xf>
    <xf numFmtId="49" fontId="4" fillId="0" borderId="11" xfId="43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wrapText="1"/>
    </xf>
    <xf numFmtId="49" fontId="5" fillId="0" borderId="0" xfId="43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>
      <alignment wrapText="1"/>
    </xf>
    <xf numFmtId="49" fontId="4" fillId="0" borderId="10" xfId="43" applyNumberFormat="1" applyFont="1" applyBorder="1" applyAlignment="1">
      <alignment horizontal="center" vertical="center" wrapText="1"/>
    </xf>
    <xf numFmtId="171" fontId="4" fillId="0" borderId="12" xfId="0" applyFont="1" applyBorder="1" applyAlignment="1">
      <alignment horizontal="center" vertical="center" wrapText="1"/>
    </xf>
    <xf numFmtId="171" fontId="0" fillId="0" borderId="12" xfId="0" applyBorder="1" applyAlignment="1">
      <alignment horizontal="center" vertical="center" wrapText="1"/>
    </xf>
    <xf numFmtId="49" fontId="5" fillId="0" borderId="10" xfId="43" applyNumberFormat="1" applyFont="1" applyFill="1" applyBorder="1" applyAlignment="1" applyProtection="1">
      <alignment vertical="center" wrapText="1"/>
      <protection locked="0"/>
    </xf>
    <xf numFmtId="49" fontId="0" fillId="0" borderId="10" xfId="0" applyNumberFormat="1" applyBorder="1" applyAlignment="1">
      <alignment wrapText="1"/>
    </xf>
    <xf numFmtId="49" fontId="4" fillId="0" borderId="11" xfId="43" applyNumberFormat="1" applyFont="1" applyBorder="1" applyAlignment="1">
      <alignment vertical="center" wrapText="1"/>
    </xf>
    <xf numFmtId="179" fontId="4" fillId="0" borderId="11" xfId="43" applyNumberFormat="1" applyFont="1" applyBorder="1" applyAlignment="1">
      <alignment horizontal="center" vertical="center" wrapText="1"/>
    </xf>
    <xf numFmtId="179" fontId="4" fillId="0" borderId="10" xfId="43" applyNumberFormat="1" applyFont="1" applyBorder="1" applyAlignment="1">
      <alignment horizontal="center" vertical="center" wrapText="1"/>
    </xf>
    <xf numFmtId="179" fontId="3" fillId="0" borderId="0" xfId="43" applyNumberFormat="1" applyFont="1" applyBorder="1" applyAlignment="1">
      <alignment horizontal="center" vertical="center"/>
    </xf>
    <xf numFmtId="179" fontId="0" fillId="0" borderId="0" xfId="43" applyNumberFormat="1" applyFont="1" applyAlignment="1">
      <alignment horizontal="center" vertical="center"/>
    </xf>
    <xf numFmtId="49" fontId="4" fillId="0" borderId="11" xfId="43" applyNumberFormat="1" applyFont="1" applyBorder="1" applyAlignment="1">
      <alignment horizontal="justify" vertical="center" wrapText="1"/>
    </xf>
    <xf numFmtId="49" fontId="5" fillId="0" borderId="10" xfId="43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Trasp_aerei_ferr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Trasp_aerei_ferr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47725" y="0"/>
          <a:ext cx="416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448175" y="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010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448175" y="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010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448175" y="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010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47725" y="942975"/>
          <a:ext cx="416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448175" y="9429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010150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448175" y="3143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010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448175" y="9429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010150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942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448175" y="6667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010150" y="666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47725" y="942975"/>
          <a:ext cx="416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4448175" y="9429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4448175" y="9429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0" y="1990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0" y="1990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0" y="1990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0" y="1990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0" y="1990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1990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0" y="2800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8" name="Text Box 26"/>
        <xdr:cNvSpPr txBox="1">
          <a:spLocks noChangeArrowheads="1"/>
        </xdr:cNvSpPr>
      </xdr:nvSpPr>
      <xdr:spPr>
        <a:xfrm>
          <a:off x="0" y="2800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9" name="Text Box 27"/>
        <xdr:cNvSpPr txBox="1">
          <a:spLocks noChangeArrowheads="1"/>
        </xdr:cNvSpPr>
      </xdr:nvSpPr>
      <xdr:spPr>
        <a:xfrm>
          <a:off x="0" y="2800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10" name="Text Box 28"/>
        <xdr:cNvSpPr txBox="1">
          <a:spLocks noChangeArrowheads="1"/>
        </xdr:cNvSpPr>
      </xdr:nvSpPr>
      <xdr:spPr>
        <a:xfrm>
          <a:off x="0" y="2800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11" name="Text Box 29"/>
        <xdr:cNvSpPr txBox="1">
          <a:spLocks noChangeArrowheads="1"/>
        </xdr:cNvSpPr>
      </xdr:nvSpPr>
      <xdr:spPr>
        <a:xfrm>
          <a:off x="0" y="2800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12" name="Text Box 30"/>
        <xdr:cNvSpPr txBox="1">
          <a:spLocks noChangeArrowheads="1"/>
        </xdr:cNvSpPr>
      </xdr:nvSpPr>
      <xdr:spPr>
        <a:xfrm>
          <a:off x="0" y="2800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3" name="Text Box 31"/>
        <xdr:cNvSpPr txBox="1">
          <a:spLocks noChangeArrowheads="1"/>
        </xdr:cNvSpPr>
      </xdr:nvSpPr>
      <xdr:spPr>
        <a:xfrm>
          <a:off x="0" y="3609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4" name="Text Box 32"/>
        <xdr:cNvSpPr txBox="1">
          <a:spLocks noChangeArrowheads="1"/>
        </xdr:cNvSpPr>
      </xdr:nvSpPr>
      <xdr:spPr>
        <a:xfrm>
          <a:off x="0" y="3609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5" name="Text Box 33"/>
        <xdr:cNvSpPr txBox="1">
          <a:spLocks noChangeArrowheads="1"/>
        </xdr:cNvSpPr>
      </xdr:nvSpPr>
      <xdr:spPr>
        <a:xfrm>
          <a:off x="0" y="3609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6" name="Text Box 34"/>
        <xdr:cNvSpPr txBox="1">
          <a:spLocks noChangeArrowheads="1"/>
        </xdr:cNvSpPr>
      </xdr:nvSpPr>
      <xdr:spPr>
        <a:xfrm>
          <a:off x="0" y="3609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7" name="Text Box 35"/>
        <xdr:cNvSpPr txBox="1">
          <a:spLocks noChangeArrowheads="1"/>
        </xdr:cNvSpPr>
      </xdr:nvSpPr>
      <xdr:spPr>
        <a:xfrm>
          <a:off x="0" y="3609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8" name="Text Box 36"/>
        <xdr:cNvSpPr txBox="1">
          <a:spLocks noChangeArrowheads="1"/>
        </xdr:cNvSpPr>
      </xdr:nvSpPr>
      <xdr:spPr>
        <a:xfrm>
          <a:off x="0" y="3609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609600</xdr:colOff>
      <xdr:row>33</xdr:row>
      <xdr:rowOff>0</xdr:rowOff>
    </xdr:to>
    <xdr:sp>
      <xdr:nvSpPr>
        <xdr:cNvPr id="19" name="Text Box 37"/>
        <xdr:cNvSpPr txBox="1">
          <a:spLocks noChangeArrowheads="1"/>
        </xdr:cNvSpPr>
      </xdr:nvSpPr>
      <xdr:spPr>
        <a:xfrm>
          <a:off x="0" y="6124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609600</xdr:colOff>
      <xdr:row>33</xdr:row>
      <xdr:rowOff>0</xdr:rowOff>
    </xdr:to>
    <xdr:sp>
      <xdr:nvSpPr>
        <xdr:cNvPr id="20" name="Text Box 38"/>
        <xdr:cNvSpPr txBox="1">
          <a:spLocks noChangeArrowheads="1"/>
        </xdr:cNvSpPr>
      </xdr:nvSpPr>
      <xdr:spPr>
        <a:xfrm>
          <a:off x="0" y="6124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609600</xdr:colOff>
      <xdr:row>33</xdr:row>
      <xdr:rowOff>0</xdr:rowOff>
    </xdr:to>
    <xdr:sp>
      <xdr:nvSpPr>
        <xdr:cNvPr id="21" name="Text Box 39"/>
        <xdr:cNvSpPr txBox="1">
          <a:spLocks noChangeArrowheads="1"/>
        </xdr:cNvSpPr>
      </xdr:nvSpPr>
      <xdr:spPr>
        <a:xfrm>
          <a:off x="0" y="6124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609600</xdr:colOff>
      <xdr:row>33</xdr:row>
      <xdr:rowOff>0</xdr:rowOff>
    </xdr:to>
    <xdr:sp>
      <xdr:nvSpPr>
        <xdr:cNvPr id="22" name="Text Box 40"/>
        <xdr:cNvSpPr txBox="1">
          <a:spLocks noChangeArrowheads="1"/>
        </xdr:cNvSpPr>
      </xdr:nvSpPr>
      <xdr:spPr>
        <a:xfrm>
          <a:off x="0" y="6124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609600</xdr:colOff>
      <xdr:row>33</xdr:row>
      <xdr:rowOff>0</xdr:rowOff>
    </xdr:to>
    <xdr:sp>
      <xdr:nvSpPr>
        <xdr:cNvPr id="23" name="Text Box 41"/>
        <xdr:cNvSpPr txBox="1">
          <a:spLocks noChangeArrowheads="1"/>
        </xdr:cNvSpPr>
      </xdr:nvSpPr>
      <xdr:spPr>
        <a:xfrm>
          <a:off x="0" y="6124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609600</xdr:colOff>
      <xdr:row>33</xdr:row>
      <xdr:rowOff>0</xdr:rowOff>
    </xdr:to>
    <xdr:sp>
      <xdr:nvSpPr>
        <xdr:cNvPr id="24" name="Text Box 42"/>
        <xdr:cNvSpPr txBox="1">
          <a:spLocks noChangeArrowheads="1"/>
        </xdr:cNvSpPr>
      </xdr:nvSpPr>
      <xdr:spPr>
        <a:xfrm>
          <a:off x="0" y="6124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609600</xdr:colOff>
      <xdr:row>38</xdr:row>
      <xdr:rowOff>0</xdr:rowOff>
    </xdr:to>
    <xdr:sp>
      <xdr:nvSpPr>
        <xdr:cNvPr id="25" name="Text Box 43"/>
        <xdr:cNvSpPr txBox="1">
          <a:spLocks noChangeArrowheads="1"/>
        </xdr:cNvSpPr>
      </xdr:nvSpPr>
      <xdr:spPr>
        <a:xfrm>
          <a:off x="0" y="7029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609600</xdr:colOff>
      <xdr:row>38</xdr:row>
      <xdr:rowOff>0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0" y="7029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609600</xdr:colOff>
      <xdr:row>38</xdr:row>
      <xdr:rowOff>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0" y="7029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609600</xdr:colOff>
      <xdr:row>38</xdr:row>
      <xdr:rowOff>0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0" y="7029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609600</xdr:colOff>
      <xdr:row>38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0" y="7029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609600</xdr:colOff>
      <xdr:row>38</xdr:row>
      <xdr:rowOff>0</xdr:rowOff>
    </xdr:to>
    <xdr:sp>
      <xdr:nvSpPr>
        <xdr:cNvPr id="30" name="Text Box 48"/>
        <xdr:cNvSpPr txBox="1">
          <a:spLocks noChangeArrowheads="1"/>
        </xdr:cNvSpPr>
      </xdr:nvSpPr>
      <xdr:spPr>
        <a:xfrm>
          <a:off x="0" y="7029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609600</xdr:colOff>
      <xdr:row>43</xdr:row>
      <xdr:rowOff>0</xdr:rowOff>
    </xdr:to>
    <xdr:sp>
      <xdr:nvSpPr>
        <xdr:cNvPr id="31" name="Text Box 49"/>
        <xdr:cNvSpPr txBox="1">
          <a:spLocks noChangeArrowheads="1"/>
        </xdr:cNvSpPr>
      </xdr:nvSpPr>
      <xdr:spPr>
        <a:xfrm>
          <a:off x="0" y="7839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609600</xdr:colOff>
      <xdr:row>43</xdr:row>
      <xdr:rowOff>0</xdr:rowOff>
    </xdr:to>
    <xdr:sp>
      <xdr:nvSpPr>
        <xdr:cNvPr id="32" name="Text Box 50"/>
        <xdr:cNvSpPr txBox="1">
          <a:spLocks noChangeArrowheads="1"/>
        </xdr:cNvSpPr>
      </xdr:nvSpPr>
      <xdr:spPr>
        <a:xfrm>
          <a:off x="0" y="7839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609600</xdr:colOff>
      <xdr:row>43</xdr:row>
      <xdr:rowOff>0</xdr:rowOff>
    </xdr:to>
    <xdr:sp>
      <xdr:nvSpPr>
        <xdr:cNvPr id="33" name="Text Box 51"/>
        <xdr:cNvSpPr txBox="1">
          <a:spLocks noChangeArrowheads="1"/>
        </xdr:cNvSpPr>
      </xdr:nvSpPr>
      <xdr:spPr>
        <a:xfrm>
          <a:off x="0" y="7839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609600</xdr:colOff>
      <xdr:row>43</xdr:row>
      <xdr:rowOff>0</xdr:rowOff>
    </xdr:to>
    <xdr:sp>
      <xdr:nvSpPr>
        <xdr:cNvPr id="34" name="Text Box 52"/>
        <xdr:cNvSpPr txBox="1">
          <a:spLocks noChangeArrowheads="1"/>
        </xdr:cNvSpPr>
      </xdr:nvSpPr>
      <xdr:spPr>
        <a:xfrm>
          <a:off x="0" y="7839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609600</xdr:colOff>
      <xdr:row>43</xdr:row>
      <xdr:rowOff>0</xdr:rowOff>
    </xdr:to>
    <xdr:sp>
      <xdr:nvSpPr>
        <xdr:cNvPr id="35" name="Text Box 53"/>
        <xdr:cNvSpPr txBox="1">
          <a:spLocks noChangeArrowheads="1"/>
        </xdr:cNvSpPr>
      </xdr:nvSpPr>
      <xdr:spPr>
        <a:xfrm>
          <a:off x="0" y="7839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609600</xdr:colOff>
      <xdr:row>43</xdr:row>
      <xdr:rowOff>0</xdr:rowOff>
    </xdr:to>
    <xdr:sp>
      <xdr:nvSpPr>
        <xdr:cNvPr id="36" name="Text Box 54"/>
        <xdr:cNvSpPr txBox="1">
          <a:spLocks noChangeArrowheads="1"/>
        </xdr:cNvSpPr>
      </xdr:nvSpPr>
      <xdr:spPr>
        <a:xfrm>
          <a:off x="0" y="7839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590675" y="0"/>
          <a:ext cx="2771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2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" name="Testo 2"/>
        <xdr:cNvSpPr txBox="1">
          <a:spLocks noChangeArrowheads="1"/>
        </xdr:cNvSpPr>
      </xdr:nvSpPr>
      <xdr:spPr>
        <a:xfrm>
          <a:off x="1590675" y="971550"/>
          <a:ext cx="2771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23950" y="0"/>
          <a:ext cx="253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657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657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657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657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657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657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123950" y="981075"/>
          <a:ext cx="253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6576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6576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6576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6576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6576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6576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981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6576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6576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1123950" y="981075"/>
          <a:ext cx="253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36576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36576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36576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36576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981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1123950" y="981075"/>
          <a:ext cx="253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36576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36576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36576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36576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981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1123950" y="1304925"/>
          <a:ext cx="253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32" name="Testo 10"/>
        <xdr:cNvSpPr txBox="1">
          <a:spLocks noChangeArrowheads="1"/>
        </xdr:cNvSpPr>
      </xdr:nvSpPr>
      <xdr:spPr>
        <a:xfrm>
          <a:off x="0" y="13049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3" name="Testo 2"/>
        <xdr:cNvSpPr txBox="1">
          <a:spLocks noChangeArrowheads="1"/>
        </xdr:cNvSpPr>
      </xdr:nvSpPr>
      <xdr:spPr>
        <a:xfrm>
          <a:off x="1123950" y="1304925"/>
          <a:ext cx="253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23950" y="0"/>
          <a:ext cx="3733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857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857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857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857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857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857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123950" y="1047750"/>
          <a:ext cx="3733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857750" y="381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4857750" y="381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04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857750" y="381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857750" y="381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1123950" y="1047750"/>
          <a:ext cx="3733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04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1123950" y="1047750"/>
          <a:ext cx="3733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04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1123950" y="1371600"/>
          <a:ext cx="3733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32" name="Testo 10"/>
        <xdr:cNvSpPr txBox="1">
          <a:spLocks noChangeArrowheads="1"/>
        </xdr:cNvSpPr>
      </xdr:nvSpPr>
      <xdr:spPr>
        <a:xfrm>
          <a:off x="0" y="1371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3" name="Testo 2"/>
        <xdr:cNvSpPr txBox="1">
          <a:spLocks noChangeArrowheads="1"/>
        </xdr:cNvSpPr>
      </xdr:nvSpPr>
      <xdr:spPr>
        <a:xfrm>
          <a:off x="1123950" y="1371600"/>
          <a:ext cx="3733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209675" y="0"/>
          <a:ext cx="248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695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695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695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695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695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695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209675" y="933450"/>
          <a:ext cx="248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695700" y="933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695700" y="933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6957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6957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695700" y="933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695700" y="933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933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6957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6957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1209675" y="666750"/>
          <a:ext cx="248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3695700" y="666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3695700" y="666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3695700" y="666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3695700" y="666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609600</xdr:colOff>
      <xdr:row>2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666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1209675" y="933450"/>
          <a:ext cx="248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3695700" y="933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3695700" y="666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3695700" y="933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3695700" y="666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609600</xdr:colOff>
      <xdr:row>2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666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1209675" y="1638300"/>
          <a:ext cx="248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609600</xdr:colOff>
      <xdr:row>6</xdr:row>
      <xdr:rowOff>0</xdr:rowOff>
    </xdr:to>
    <xdr:sp>
      <xdr:nvSpPr>
        <xdr:cNvPr id="32" name="Testo 10"/>
        <xdr:cNvSpPr txBox="1">
          <a:spLocks noChangeArrowheads="1"/>
        </xdr:cNvSpPr>
      </xdr:nvSpPr>
      <xdr:spPr>
        <a:xfrm>
          <a:off x="0" y="1638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33" name="Testo 2"/>
        <xdr:cNvSpPr txBox="1">
          <a:spLocks noChangeArrowheads="1"/>
        </xdr:cNvSpPr>
      </xdr:nvSpPr>
      <xdr:spPr>
        <a:xfrm>
          <a:off x="1209675" y="1638300"/>
          <a:ext cx="248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66775" y="0"/>
          <a:ext cx="417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1910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1910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1910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66775" y="971550"/>
          <a:ext cx="417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57150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19100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038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57150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191000" y="695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038725" y="695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66775" y="971550"/>
          <a:ext cx="417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Testo 2"/>
        <xdr:cNvSpPr txBox="1">
          <a:spLocks noChangeArrowheads="1"/>
        </xdr:cNvSpPr>
      </xdr:nvSpPr>
      <xdr:spPr>
        <a:xfrm>
          <a:off x="866775" y="0"/>
          <a:ext cx="417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24" name="Testo 3"/>
        <xdr:cNvSpPr txBox="1">
          <a:spLocks noChangeArrowheads="1"/>
        </xdr:cNvSpPr>
      </xdr:nvSpPr>
      <xdr:spPr>
        <a:xfrm>
          <a:off x="41910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5" name="Testo 4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26" name="Testo 5"/>
        <xdr:cNvSpPr txBox="1">
          <a:spLocks noChangeArrowheads="1"/>
        </xdr:cNvSpPr>
      </xdr:nvSpPr>
      <xdr:spPr>
        <a:xfrm>
          <a:off x="41910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7" name="Testo 6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41910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866775" y="971550"/>
          <a:ext cx="417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33" name="Testo 4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57150</xdr:colOff>
      <xdr:row>1</xdr:row>
      <xdr:rowOff>0</xdr:rowOff>
    </xdr:to>
    <xdr:sp fLocksText="0">
      <xdr:nvSpPr>
        <xdr:cNvPr id="34" name="Testo 5"/>
        <xdr:cNvSpPr txBox="1">
          <a:spLocks noChangeArrowheads="1"/>
        </xdr:cNvSpPr>
      </xdr:nvSpPr>
      <xdr:spPr>
        <a:xfrm>
          <a:off x="419100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35" name="Testo 6"/>
        <xdr:cNvSpPr txBox="1">
          <a:spLocks noChangeArrowheads="1"/>
        </xdr:cNvSpPr>
      </xdr:nvSpPr>
      <xdr:spPr>
        <a:xfrm>
          <a:off x="5038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36" name="Testo 8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37" name="Testo 9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8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57150</xdr:colOff>
      <xdr:row>2</xdr:row>
      <xdr:rowOff>0</xdr:rowOff>
    </xdr:to>
    <xdr:sp fLocksText="0">
      <xdr:nvSpPr>
        <xdr:cNvPr id="39" name="Testo 5"/>
        <xdr:cNvSpPr txBox="1">
          <a:spLocks noChangeArrowheads="1"/>
        </xdr:cNvSpPr>
      </xdr:nvSpPr>
      <xdr:spPr>
        <a:xfrm>
          <a:off x="4191000" y="695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40" name="Testo 6"/>
        <xdr:cNvSpPr txBox="1">
          <a:spLocks noChangeArrowheads="1"/>
        </xdr:cNvSpPr>
      </xdr:nvSpPr>
      <xdr:spPr>
        <a:xfrm>
          <a:off x="5038725" y="695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1" name="Testo 2"/>
        <xdr:cNvSpPr txBox="1">
          <a:spLocks noChangeArrowheads="1"/>
        </xdr:cNvSpPr>
      </xdr:nvSpPr>
      <xdr:spPr>
        <a:xfrm>
          <a:off x="866775" y="971550"/>
          <a:ext cx="417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42" name="Testo 3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43" name="Testo 8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4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Testo 10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Testo 10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8" name="Testo 10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" name="Testo 10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0" name="Testo 10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1" name="Testo 10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2" name="Testo 10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sp>
      <xdr:nvSpPr>
        <xdr:cNvPr id="53" name="Testo 10"/>
        <xdr:cNvSpPr txBox="1">
          <a:spLocks noChangeArrowheads="1"/>
        </xdr:cNvSpPr>
      </xdr:nvSpPr>
      <xdr:spPr>
        <a:xfrm>
          <a:off x="419100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609600</xdr:colOff>
      <xdr:row>3</xdr:row>
      <xdr:rowOff>0</xdr:rowOff>
    </xdr:to>
    <xdr:sp>
      <xdr:nvSpPr>
        <xdr:cNvPr id="54" name="Testo 10"/>
        <xdr:cNvSpPr txBox="1">
          <a:spLocks noChangeArrowheads="1"/>
        </xdr:cNvSpPr>
      </xdr:nvSpPr>
      <xdr:spPr>
        <a:xfrm>
          <a:off x="419100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sp>
      <xdr:nvSpPr>
        <xdr:cNvPr id="55" name="Testo 10"/>
        <xdr:cNvSpPr txBox="1">
          <a:spLocks noChangeArrowheads="1"/>
        </xdr:cNvSpPr>
      </xdr:nvSpPr>
      <xdr:spPr>
        <a:xfrm>
          <a:off x="419100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609600</xdr:colOff>
      <xdr:row>3</xdr:row>
      <xdr:rowOff>0</xdr:rowOff>
    </xdr:to>
    <xdr:sp>
      <xdr:nvSpPr>
        <xdr:cNvPr id="56" name="Testo 10"/>
        <xdr:cNvSpPr txBox="1">
          <a:spLocks noChangeArrowheads="1"/>
        </xdr:cNvSpPr>
      </xdr:nvSpPr>
      <xdr:spPr>
        <a:xfrm>
          <a:off x="419100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81050" y="0"/>
          <a:ext cx="406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848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848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848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848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848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848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848225" y="1543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4848225" y="1543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8482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48482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848225" y="1543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4848225" y="1543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15" name="Testo 5"/>
        <xdr:cNvSpPr txBox="1">
          <a:spLocks noChangeArrowheads="1"/>
        </xdr:cNvSpPr>
      </xdr:nvSpPr>
      <xdr:spPr>
        <a:xfrm>
          <a:off x="48482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16" name="Testo 6"/>
        <xdr:cNvSpPr txBox="1">
          <a:spLocks noChangeArrowheads="1"/>
        </xdr:cNvSpPr>
      </xdr:nvSpPr>
      <xdr:spPr>
        <a:xfrm>
          <a:off x="48482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fLocksText="0">
      <xdr:nvSpPr>
        <xdr:cNvPr id="17" name="Testo 3"/>
        <xdr:cNvSpPr txBox="1">
          <a:spLocks noChangeArrowheads="1"/>
        </xdr:cNvSpPr>
      </xdr:nvSpPr>
      <xdr:spPr>
        <a:xfrm>
          <a:off x="4848225" y="1543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fLocksText="0">
      <xdr:nvSpPr>
        <xdr:cNvPr id="18" name="Testo 8"/>
        <xdr:cNvSpPr txBox="1">
          <a:spLocks noChangeArrowheads="1"/>
        </xdr:cNvSpPr>
      </xdr:nvSpPr>
      <xdr:spPr>
        <a:xfrm>
          <a:off x="4848225" y="1543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23950" y="0"/>
          <a:ext cx="3800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924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924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924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924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924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924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924425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4924425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9244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49244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924425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4924425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5" name="Testo 5"/>
        <xdr:cNvSpPr txBox="1">
          <a:spLocks noChangeArrowheads="1"/>
        </xdr:cNvSpPr>
      </xdr:nvSpPr>
      <xdr:spPr>
        <a:xfrm>
          <a:off x="4924425" y="120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6" name="Testo 6"/>
        <xdr:cNvSpPr txBox="1">
          <a:spLocks noChangeArrowheads="1"/>
        </xdr:cNvSpPr>
      </xdr:nvSpPr>
      <xdr:spPr>
        <a:xfrm>
          <a:off x="4924425" y="120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fLocksText="0">
      <xdr:nvSpPr>
        <xdr:cNvPr id="17" name="Testo 3"/>
        <xdr:cNvSpPr txBox="1">
          <a:spLocks noChangeArrowheads="1"/>
        </xdr:cNvSpPr>
      </xdr:nvSpPr>
      <xdr:spPr>
        <a:xfrm>
          <a:off x="4924425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fLocksText="0">
      <xdr:nvSpPr>
        <xdr:cNvPr id="18" name="Testo 8"/>
        <xdr:cNvSpPr txBox="1">
          <a:spLocks noChangeArrowheads="1"/>
        </xdr:cNvSpPr>
      </xdr:nvSpPr>
      <xdr:spPr>
        <a:xfrm>
          <a:off x="4924425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9625" y="0"/>
          <a:ext cx="398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276225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400550" y="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791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400550" y="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791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400550" y="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791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9" name="Testo 4"/>
        <xdr:cNvSpPr txBox="1">
          <a:spLocks noChangeArrowheads="1"/>
        </xdr:cNvSpPr>
      </xdr:nvSpPr>
      <xdr:spPr>
        <a:xfrm>
          <a:off x="4791075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1</xdr:row>
      <xdr:rowOff>0</xdr:rowOff>
    </xdr:from>
    <xdr:to>
      <xdr:col>7</xdr:col>
      <xdr:colOff>0</xdr:colOff>
      <xdr:row>1</xdr:row>
      <xdr:rowOff>0</xdr:rowOff>
    </xdr:to>
    <xdr:sp fLocksText="0">
      <xdr:nvSpPr>
        <xdr:cNvPr id="10" name="Testo 5"/>
        <xdr:cNvSpPr txBox="1">
          <a:spLocks noChangeArrowheads="1"/>
        </xdr:cNvSpPr>
      </xdr:nvSpPr>
      <xdr:spPr>
        <a:xfrm>
          <a:off x="4400550" y="314325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fLocksText="0">
      <xdr:nvSpPr>
        <xdr:cNvPr id="11" name="Testo 6"/>
        <xdr:cNvSpPr txBox="1">
          <a:spLocks noChangeArrowheads="1"/>
        </xdr:cNvSpPr>
      </xdr:nvSpPr>
      <xdr:spPr>
        <a:xfrm>
          <a:off x="47910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12" name="Testo 9"/>
        <xdr:cNvSpPr txBox="1">
          <a:spLocks noChangeArrowheads="1"/>
        </xdr:cNvSpPr>
      </xdr:nvSpPr>
      <xdr:spPr>
        <a:xfrm>
          <a:off x="4791075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13" name="Testo 5"/>
        <xdr:cNvSpPr txBox="1">
          <a:spLocks noChangeArrowheads="1"/>
        </xdr:cNvSpPr>
      </xdr:nvSpPr>
      <xdr:spPr>
        <a:xfrm>
          <a:off x="4400550" y="1038225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14" name="Testo 6"/>
        <xdr:cNvSpPr txBox="1">
          <a:spLocks noChangeArrowheads="1"/>
        </xdr:cNvSpPr>
      </xdr:nvSpPr>
      <xdr:spPr>
        <a:xfrm>
          <a:off x="4791075" y="1038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476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85850" y="0"/>
          <a:ext cx="2057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9" name="Testo 5"/>
        <xdr:cNvSpPr txBox="1">
          <a:spLocks noChangeArrowheads="1"/>
        </xdr:cNvSpPr>
      </xdr:nvSpPr>
      <xdr:spPr>
        <a:xfrm>
          <a:off x="314325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0" name="Testo 6"/>
        <xdr:cNvSpPr txBox="1">
          <a:spLocks noChangeArrowheads="1"/>
        </xdr:cNvSpPr>
      </xdr:nvSpPr>
      <xdr:spPr>
        <a:xfrm>
          <a:off x="314325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314325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314325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3" name="Testo 4"/>
        <xdr:cNvSpPr txBox="1">
          <a:spLocks noChangeArrowheads="1"/>
        </xdr:cNvSpPr>
      </xdr:nvSpPr>
      <xdr:spPr>
        <a:xfrm>
          <a:off x="3143250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3143250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2858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Testo 2"/>
        <xdr:cNvSpPr txBox="1">
          <a:spLocks noChangeArrowheads="1"/>
        </xdr:cNvSpPr>
      </xdr:nvSpPr>
      <xdr:spPr>
        <a:xfrm>
          <a:off x="1114425" y="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17" name="Testo 3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18" name="Testo 4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19" name="Testo 5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0" name="Testo 6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2" name="Testo 9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23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4" name="Testo 5"/>
        <xdr:cNvSpPr txBox="1">
          <a:spLocks noChangeArrowheads="1"/>
        </xdr:cNvSpPr>
      </xdr:nvSpPr>
      <xdr:spPr>
        <a:xfrm>
          <a:off x="314325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5" name="Testo 6"/>
        <xdr:cNvSpPr txBox="1">
          <a:spLocks noChangeArrowheads="1"/>
        </xdr:cNvSpPr>
      </xdr:nvSpPr>
      <xdr:spPr>
        <a:xfrm>
          <a:off x="314325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6" name="Testo 5"/>
        <xdr:cNvSpPr txBox="1">
          <a:spLocks noChangeArrowheads="1"/>
        </xdr:cNvSpPr>
      </xdr:nvSpPr>
      <xdr:spPr>
        <a:xfrm>
          <a:off x="3143250" y="78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7" name="Testo 6"/>
        <xdr:cNvSpPr txBox="1">
          <a:spLocks noChangeArrowheads="1"/>
        </xdr:cNvSpPr>
      </xdr:nvSpPr>
      <xdr:spPr>
        <a:xfrm>
          <a:off x="3143250" y="78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8" name="Testo 3"/>
        <xdr:cNvSpPr txBox="1">
          <a:spLocks noChangeArrowheads="1"/>
        </xdr:cNvSpPr>
      </xdr:nvSpPr>
      <xdr:spPr>
        <a:xfrm>
          <a:off x="34194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9" name="Testo 4"/>
        <xdr:cNvSpPr txBox="1">
          <a:spLocks noChangeArrowheads="1"/>
        </xdr:cNvSpPr>
      </xdr:nvSpPr>
      <xdr:spPr>
        <a:xfrm>
          <a:off x="3829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0" name="Testo 5"/>
        <xdr:cNvSpPr txBox="1">
          <a:spLocks noChangeArrowheads="1"/>
        </xdr:cNvSpPr>
      </xdr:nvSpPr>
      <xdr:spPr>
        <a:xfrm>
          <a:off x="34194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1" name="Testo 6"/>
        <xdr:cNvSpPr txBox="1">
          <a:spLocks noChangeArrowheads="1"/>
        </xdr:cNvSpPr>
      </xdr:nvSpPr>
      <xdr:spPr>
        <a:xfrm>
          <a:off x="3829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2" name="Testo 8"/>
        <xdr:cNvSpPr txBox="1">
          <a:spLocks noChangeArrowheads="1"/>
        </xdr:cNvSpPr>
      </xdr:nvSpPr>
      <xdr:spPr>
        <a:xfrm>
          <a:off x="34194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3" name="Testo 9"/>
        <xdr:cNvSpPr txBox="1">
          <a:spLocks noChangeArrowheads="1"/>
        </xdr:cNvSpPr>
      </xdr:nvSpPr>
      <xdr:spPr>
        <a:xfrm>
          <a:off x="3829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4" name="Testo 5"/>
        <xdr:cNvSpPr txBox="1">
          <a:spLocks noChangeArrowheads="1"/>
        </xdr:cNvSpPr>
      </xdr:nvSpPr>
      <xdr:spPr>
        <a:xfrm>
          <a:off x="3419475" y="4000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5" name="Testo 6"/>
        <xdr:cNvSpPr txBox="1">
          <a:spLocks noChangeArrowheads="1"/>
        </xdr:cNvSpPr>
      </xdr:nvSpPr>
      <xdr:spPr>
        <a:xfrm>
          <a:off x="382905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6" name="Testo 5"/>
        <xdr:cNvSpPr txBox="1">
          <a:spLocks noChangeArrowheads="1"/>
        </xdr:cNvSpPr>
      </xdr:nvSpPr>
      <xdr:spPr>
        <a:xfrm>
          <a:off x="3419475" y="4000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7" name="Testo 6"/>
        <xdr:cNvSpPr txBox="1">
          <a:spLocks noChangeArrowheads="1"/>
        </xdr:cNvSpPr>
      </xdr:nvSpPr>
      <xdr:spPr>
        <a:xfrm>
          <a:off x="382905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8" name="Testo 4"/>
        <xdr:cNvSpPr txBox="1">
          <a:spLocks noChangeArrowheads="1"/>
        </xdr:cNvSpPr>
      </xdr:nvSpPr>
      <xdr:spPr>
        <a:xfrm>
          <a:off x="3829050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9" name="Testo 9"/>
        <xdr:cNvSpPr txBox="1">
          <a:spLocks noChangeArrowheads="1"/>
        </xdr:cNvSpPr>
      </xdr:nvSpPr>
      <xdr:spPr>
        <a:xfrm>
          <a:off x="3829050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40" name="Testo 3"/>
        <xdr:cNvSpPr txBox="1">
          <a:spLocks noChangeArrowheads="1"/>
        </xdr:cNvSpPr>
      </xdr:nvSpPr>
      <xdr:spPr>
        <a:xfrm>
          <a:off x="45148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41" name="Testo 5"/>
        <xdr:cNvSpPr txBox="1">
          <a:spLocks noChangeArrowheads="1"/>
        </xdr:cNvSpPr>
      </xdr:nvSpPr>
      <xdr:spPr>
        <a:xfrm>
          <a:off x="45148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42" name="Testo 8"/>
        <xdr:cNvSpPr txBox="1">
          <a:spLocks noChangeArrowheads="1"/>
        </xdr:cNvSpPr>
      </xdr:nvSpPr>
      <xdr:spPr>
        <a:xfrm>
          <a:off x="45148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57150</xdr:colOff>
      <xdr:row>1</xdr:row>
      <xdr:rowOff>0</xdr:rowOff>
    </xdr:to>
    <xdr:sp fLocksText="0">
      <xdr:nvSpPr>
        <xdr:cNvPr id="43" name="Testo 5"/>
        <xdr:cNvSpPr txBox="1">
          <a:spLocks noChangeArrowheads="1"/>
        </xdr:cNvSpPr>
      </xdr:nvSpPr>
      <xdr:spPr>
        <a:xfrm>
          <a:off x="4514850" y="4000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57150</xdr:colOff>
      <xdr:row>2</xdr:row>
      <xdr:rowOff>0</xdr:rowOff>
    </xdr:to>
    <xdr:sp fLocksText="0">
      <xdr:nvSpPr>
        <xdr:cNvPr id="44" name="Testo 5"/>
        <xdr:cNvSpPr txBox="1">
          <a:spLocks noChangeArrowheads="1"/>
        </xdr:cNvSpPr>
      </xdr:nvSpPr>
      <xdr:spPr>
        <a:xfrm>
          <a:off x="4514850" y="7810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45" name="Testo 3"/>
        <xdr:cNvSpPr txBox="1">
          <a:spLocks noChangeArrowheads="1"/>
        </xdr:cNvSpPr>
      </xdr:nvSpPr>
      <xdr:spPr>
        <a:xfrm>
          <a:off x="3143250" y="5133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46" name="Testo 4"/>
        <xdr:cNvSpPr txBox="1">
          <a:spLocks noChangeArrowheads="1"/>
        </xdr:cNvSpPr>
      </xdr:nvSpPr>
      <xdr:spPr>
        <a:xfrm>
          <a:off x="3143250" y="5133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47" name="Testo 5"/>
        <xdr:cNvSpPr txBox="1">
          <a:spLocks noChangeArrowheads="1"/>
        </xdr:cNvSpPr>
      </xdr:nvSpPr>
      <xdr:spPr>
        <a:xfrm>
          <a:off x="3143250" y="4886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48" name="Testo 6"/>
        <xdr:cNvSpPr txBox="1">
          <a:spLocks noChangeArrowheads="1"/>
        </xdr:cNvSpPr>
      </xdr:nvSpPr>
      <xdr:spPr>
        <a:xfrm>
          <a:off x="3143250" y="4886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49" name="Testo 8"/>
        <xdr:cNvSpPr txBox="1">
          <a:spLocks noChangeArrowheads="1"/>
        </xdr:cNvSpPr>
      </xdr:nvSpPr>
      <xdr:spPr>
        <a:xfrm>
          <a:off x="3143250" y="5133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0" name="Testo 9"/>
        <xdr:cNvSpPr txBox="1">
          <a:spLocks noChangeArrowheads="1"/>
        </xdr:cNvSpPr>
      </xdr:nvSpPr>
      <xdr:spPr>
        <a:xfrm>
          <a:off x="3143250" y="5133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51" name="Testo 10"/>
        <xdr:cNvSpPr txBox="1">
          <a:spLocks noChangeArrowheads="1"/>
        </xdr:cNvSpPr>
      </xdr:nvSpPr>
      <xdr:spPr>
        <a:xfrm>
          <a:off x="0" y="5133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2" name="Testo 3"/>
        <xdr:cNvSpPr txBox="1">
          <a:spLocks noChangeArrowheads="1"/>
        </xdr:cNvSpPr>
      </xdr:nvSpPr>
      <xdr:spPr>
        <a:xfrm>
          <a:off x="3143250" y="5133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3" name="Testo 4"/>
        <xdr:cNvSpPr txBox="1">
          <a:spLocks noChangeArrowheads="1"/>
        </xdr:cNvSpPr>
      </xdr:nvSpPr>
      <xdr:spPr>
        <a:xfrm>
          <a:off x="3143250" y="5133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4" name="Testo 8"/>
        <xdr:cNvSpPr txBox="1">
          <a:spLocks noChangeArrowheads="1"/>
        </xdr:cNvSpPr>
      </xdr:nvSpPr>
      <xdr:spPr>
        <a:xfrm>
          <a:off x="3143250" y="5133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5" name="Testo 9"/>
        <xdr:cNvSpPr txBox="1">
          <a:spLocks noChangeArrowheads="1"/>
        </xdr:cNvSpPr>
      </xdr:nvSpPr>
      <xdr:spPr>
        <a:xfrm>
          <a:off x="3143250" y="5133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56" name="Testo 10"/>
        <xdr:cNvSpPr txBox="1">
          <a:spLocks noChangeArrowheads="1"/>
        </xdr:cNvSpPr>
      </xdr:nvSpPr>
      <xdr:spPr>
        <a:xfrm>
          <a:off x="0" y="5133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7" name="Testo 3"/>
        <xdr:cNvSpPr txBox="1">
          <a:spLocks noChangeArrowheads="1"/>
        </xdr:cNvSpPr>
      </xdr:nvSpPr>
      <xdr:spPr>
        <a:xfrm>
          <a:off x="2733675" y="51339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fLocksText="0">
      <xdr:nvSpPr>
        <xdr:cNvPr id="58" name="Testo 4"/>
        <xdr:cNvSpPr txBox="1">
          <a:spLocks noChangeArrowheads="1"/>
        </xdr:cNvSpPr>
      </xdr:nvSpPr>
      <xdr:spPr>
        <a:xfrm>
          <a:off x="3143250" y="529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276225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9" name="Testo 8"/>
        <xdr:cNvSpPr txBox="1">
          <a:spLocks noChangeArrowheads="1"/>
        </xdr:cNvSpPr>
      </xdr:nvSpPr>
      <xdr:spPr>
        <a:xfrm>
          <a:off x="2733675" y="51339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fLocksText="0">
      <xdr:nvSpPr>
        <xdr:cNvPr id="60" name="Testo 9"/>
        <xdr:cNvSpPr txBox="1">
          <a:spLocks noChangeArrowheads="1"/>
        </xdr:cNvSpPr>
      </xdr:nvSpPr>
      <xdr:spPr>
        <a:xfrm>
          <a:off x="3143250" y="529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609600</xdr:colOff>
      <xdr:row>27</xdr:row>
      <xdr:rowOff>0</xdr:rowOff>
    </xdr:to>
    <xdr:sp>
      <xdr:nvSpPr>
        <xdr:cNvPr id="61" name="Testo 10"/>
        <xdr:cNvSpPr txBox="1">
          <a:spLocks noChangeArrowheads="1"/>
        </xdr:cNvSpPr>
      </xdr:nvSpPr>
      <xdr:spPr>
        <a:xfrm>
          <a:off x="0" y="529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62" name="Testo 3"/>
        <xdr:cNvSpPr txBox="1">
          <a:spLocks noChangeArrowheads="1"/>
        </xdr:cNvSpPr>
      </xdr:nvSpPr>
      <xdr:spPr>
        <a:xfrm>
          <a:off x="3143250" y="5133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63" name="Testo 4"/>
        <xdr:cNvSpPr txBox="1">
          <a:spLocks noChangeArrowheads="1"/>
        </xdr:cNvSpPr>
      </xdr:nvSpPr>
      <xdr:spPr>
        <a:xfrm>
          <a:off x="3143250" y="5133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64" name="Testo 8"/>
        <xdr:cNvSpPr txBox="1">
          <a:spLocks noChangeArrowheads="1"/>
        </xdr:cNvSpPr>
      </xdr:nvSpPr>
      <xdr:spPr>
        <a:xfrm>
          <a:off x="3143250" y="5133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65" name="Testo 9"/>
        <xdr:cNvSpPr txBox="1">
          <a:spLocks noChangeArrowheads="1"/>
        </xdr:cNvSpPr>
      </xdr:nvSpPr>
      <xdr:spPr>
        <a:xfrm>
          <a:off x="3143250" y="5133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66" name="Testo 10"/>
        <xdr:cNvSpPr txBox="1">
          <a:spLocks noChangeArrowheads="1"/>
        </xdr:cNvSpPr>
      </xdr:nvSpPr>
      <xdr:spPr>
        <a:xfrm>
          <a:off x="0" y="5133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67" name="Testo 3"/>
        <xdr:cNvSpPr txBox="1">
          <a:spLocks noChangeArrowheads="1"/>
        </xdr:cNvSpPr>
      </xdr:nvSpPr>
      <xdr:spPr>
        <a:xfrm>
          <a:off x="3419475" y="51339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68" name="Testo 4"/>
        <xdr:cNvSpPr txBox="1">
          <a:spLocks noChangeArrowheads="1"/>
        </xdr:cNvSpPr>
      </xdr:nvSpPr>
      <xdr:spPr>
        <a:xfrm>
          <a:off x="3829050" y="5133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69" name="Testo 6"/>
        <xdr:cNvSpPr txBox="1">
          <a:spLocks noChangeArrowheads="1"/>
        </xdr:cNvSpPr>
      </xdr:nvSpPr>
      <xdr:spPr>
        <a:xfrm>
          <a:off x="3829050" y="4886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70" name="Testo 8"/>
        <xdr:cNvSpPr txBox="1">
          <a:spLocks noChangeArrowheads="1"/>
        </xdr:cNvSpPr>
      </xdr:nvSpPr>
      <xdr:spPr>
        <a:xfrm>
          <a:off x="3419475" y="51339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71" name="Testo 9"/>
        <xdr:cNvSpPr txBox="1">
          <a:spLocks noChangeArrowheads="1"/>
        </xdr:cNvSpPr>
      </xdr:nvSpPr>
      <xdr:spPr>
        <a:xfrm>
          <a:off x="3829050" y="5133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72" name="Testo 3"/>
        <xdr:cNvSpPr txBox="1">
          <a:spLocks noChangeArrowheads="1"/>
        </xdr:cNvSpPr>
      </xdr:nvSpPr>
      <xdr:spPr>
        <a:xfrm>
          <a:off x="3419475" y="51339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73" name="Testo 4"/>
        <xdr:cNvSpPr txBox="1">
          <a:spLocks noChangeArrowheads="1"/>
        </xdr:cNvSpPr>
      </xdr:nvSpPr>
      <xdr:spPr>
        <a:xfrm>
          <a:off x="3829050" y="5133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74" name="Testo 8"/>
        <xdr:cNvSpPr txBox="1">
          <a:spLocks noChangeArrowheads="1"/>
        </xdr:cNvSpPr>
      </xdr:nvSpPr>
      <xdr:spPr>
        <a:xfrm>
          <a:off x="3419475" y="51339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75" name="Testo 9"/>
        <xdr:cNvSpPr txBox="1">
          <a:spLocks noChangeArrowheads="1"/>
        </xdr:cNvSpPr>
      </xdr:nvSpPr>
      <xdr:spPr>
        <a:xfrm>
          <a:off x="3829050" y="5133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 fLocksText="0">
      <xdr:nvSpPr>
        <xdr:cNvPr id="76" name="Testo 4"/>
        <xdr:cNvSpPr txBox="1">
          <a:spLocks noChangeArrowheads="1"/>
        </xdr:cNvSpPr>
      </xdr:nvSpPr>
      <xdr:spPr>
        <a:xfrm>
          <a:off x="3829050" y="529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 fLocksText="0">
      <xdr:nvSpPr>
        <xdr:cNvPr id="77" name="Testo 9"/>
        <xdr:cNvSpPr txBox="1">
          <a:spLocks noChangeArrowheads="1"/>
        </xdr:cNvSpPr>
      </xdr:nvSpPr>
      <xdr:spPr>
        <a:xfrm>
          <a:off x="3829050" y="529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57150</xdr:colOff>
      <xdr:row>26</xdr:row>
      <xdr:rowOff>0</xdr:rowOff>
    </xdr:to>
    <xdr:sp fLocksText="0">
      <xdr:nvSpPr>
        <xdr:cNvPr id="78" name="Testo 3"/>
        <xdr:cNvSpPr txBox="1">
          <a:spLocks noChangeArrowheads="1"/>
        </xdr:cNvSpPr>
      </xdr:nvSpPr>
      <xdr:spPr>
        <a:xfrm>
          <a:off x="4514850" y="51339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57150</xdr:colOff>
      <xdr:row>26</xdr:row>
      <xdr:rowOff>0</xdr:rowOff>
    </xdr:to>
    <xdr:sp fLocksText="0">
      <xdr:nvSpPr>
        <xdr:cNvPr id="79" name="Testo 8"/>
        <xdr:cNvSpPr txBox="1">
          <a:spLocks noChangeArrowheads="1"/>
        </xdr:cNvSpPr>
      </xdr:nvSpPr>
      <xdr:spPr>
        <a:xfrm>
          <a:off x="4514850" y="51339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80" name="Testo 10"/>
        <xdr:cNvSpPr txBox="1">
          <a:spLocks noChangeArrowheads="1"/>
        </xdr:cNvSpPr>
      </xdr:nvSpPr>
      <xdr:spPr>
        <a:xfrm>
          <a:off x="0" y="5133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81" name="Testo 10"/>
        <xdr:cNvSpPr txBox="1">
          <a:spLocks noChangeArrowheads="1"/>
        </xdr:cNvSpPr>
      </xdr:nvSpPr>
      <xdr:spPr>
        <a:xfrm>
          <a:off x="0" y="5133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82" name="Testo 10"/>
        <xdr:cNvSpPr txBox="1">
          <a:spLocks noChangeArrowheads="1"/>
        </xdr:cNvSpPr>
      </xdr:nvSpPr>
      <xdr:spPr>
        <a:xfrm>
          <a:off x="0" y="5133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609600</xdr:colOff>
      <xdr:row>27</xdr:row>
      <xdr:rowOff>0</xdr:rowOff>
    </xdr:to>
    <xdr:sp>
      <xdr:nvSpPr>
        <xdr:cNvPr id="83" name="Testo 10"/>
        <xdr:cNvSpPr txBox="1">
          <a:spLocks noChangeArrowheads="1"/>
        </xdr:cNvSpPr>
      </xdr:nvSpPr>
      <xdr:spPr>
        <a:xfrm>
          <a:off x="0" y="529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84" name="Testo 10"/>
        <xdr:cNvSpPr txBox="1">
          <a:spLocks noChangeArrowheads="1"/>
        </xdr:cNvSpPr>
      </xdr:nvSpPr>
      <xdr:spPr>
        <a:xfrm>
          <a:off x="0" y="5133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85" name="Testo 10"/>
        <xdr:cNvSpPr txBox="1">
          <a:spLocks noChangeArrowheads="1"/>
        </xdr:cNvSpPr>
      </xdr:nvSpPr>
      <xdr:spPr>
        <a:xfrm>
          <a:off x="0" y="5133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86" name="Testo 10"/>
        <xdr:cNvSpPr txBox="1">
          <a:spLocks noChangeArrowheads="1"/>
        </xdr:cNvSpPr>
      </xdr:nvSpPr>
      <xdr:spPr>
        <a:xfrm>
          <a:off x="0" y="5133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87" name="Testo 3"/>
        <xdr:cNvSpPr txBox="1">
          <a:spLocks noChangeArrowheads="1"/>
        </xdr:cNvSpPr>
      </xdr:nvSpPr>
      <xdr:spPr>
        <a:xfrm>
          <a:off x="3143250" y="5133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88" name="Testo 4"/>
        <xdr:cNvSpPr txBox="1">
          <a:spLocks noChangeArrowheads="1"/>
        </xdr:cNvSpPr>
      </xdr:nvSpPr>
      <xdr:spPr>
        <a:xfrm>
          <a:off x="3143250" y="5133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89" name="Testo 8"/>
        <xdr:cNvSpPr txBox="1">
          <a:spLocks noChangeArrowheads="1"/>
        </xdr:cNvSpPr>
      </xdr:nvSpPr>
      <xdr:spPr>
        <a:xfrm>
          <a:off x="3143250" y="5133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0" name="Testo 9"/>
        <xdr:cNvSpPr txBox="1">
          <a:spLocks noChangeArrowheads="1"/>
        </xdr:cNvSpPr>
      </xdr:nvSpPr>
      <xdr:spPr>
        <a:xfrm>
          <a:off x="3143250" y="5133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1" name="Testo 3"/>
        <xdr:cNvSpPr txBox="1">
          <a:spLocks noChangeArrowheads="1"/>
        </xdr:cNvSpPr>
      </xdr:nvSpPr>
      <xdr:spPr>
        <a:xfrm>
          <a:off x="3143250" y="5133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2" name="Testo 4"/>
        <xdr:cNvSpPr txBox="1">
          <a:spLocks noChangeArrowheads="1"/>
        </xdr:cNvSpPr>
      </xdr:nvSpPr>
      <xdr:spPr>
        <a:xfrm>
          <a:off x="3143250" y="5133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3" name="Testo 8"/>
        <xdr:cNvSpPr txBox="1">
          <a:spLocks noChangeArrowheads="1"/>
        </xdr:cNvSpPr>
      </xdr:nvSpPr>
      <xdr:spPr>
        <a:xfrm>
          <a:off x="3143250" y="5133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4" name="Testo 9"/>
        <xdr:cNvSpPr txBox="1">
          <a:spLocks noChangeArrowheads="1"/>
        </xdr:cNvSpPr>
      </xdr:nvSpPr>
      <xdr:spPr>
        <a:xfrm>
          <a:off x="3143250" y="5133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276225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5" name="Testo 3"/>
        <xdr:cNvSpPr txBox="1">
          <a:spLocks noChangeArrowheads="1"/>
        </xdr:cNvSpPr>
      </xdr:nvSpPr>
      <xdr:spPr>
        <a:xfrm>
          <a:off x="2733675" y="51339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276225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6" name="Testo 8"/>
        <xdr:cNvSpPr txBox="1">
          <a:spLocks noChangeArrowheads="1"/>
        </xdr:cNvSpPr>
      </xdr:nvSpPr>
      <xdr:spPr>
        <a:xfrm>
          <a:off x="2733675" y="51339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7" name="Testo 3"/>
        <xdr:cNvSpPr txBox="1">
          <a:spLocks noChangeArrowheads="1"/>
        </xdr:cNvSpPr>
      </xdr:nvSpPr>
      <xdr:spPr>
        <a:xfrm>
          <a:off x="3143250" y="5133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8" name="Testo 4"/>
        <xdr:cNvSpPr txBox="1">
          <a:spLocks noChangeArrowheads="1"/>
        </xdr:cNvSpPr>
      </xdr:nvSpPr>
      <xdr:spPr>
        <a:xfrm>
          <a:off x="3143250" y="5133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9" name="Testo 8"/>
        <xdr:cNvSpPr txBox="1">
          <a:spLocks noChangeArrowheads="1"/>
        </xdr:cNvSpPr>
      </xdr:nvSpPr>
      <xdr:spPr>
        <a:xfrm>
          <a:off x="3143250" y="5133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100" name="Testo 9"/>
        <xdr:cNvSpPr txBox="1">
          <a:spLocks noChangeArrowheads="1"/>
        </xdr:cNvSpPr>
      </xdr:nvSpPr>
      <xdr:spPr>
        <a:xfrm>
          <a:off x="3143250" y="5133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1" name="Testo 3"/>
        <xdr:cNvSpPr txBox="1">
          <a:spLocks noChangeArrowheads="1"/>
        </xdr:cNvSpPr>
      </xdr:nvSpPr>
      <xdr:spPr>
        <a:xfrm>
          <a:off x="3419475" y="51339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2" name="Testo 4"/>
        <xdr:cNvSpPr txBox="1">
          <a:spLocks noChangeArrowheads="1"/>
        </xdr:cNvSpPr>
      </xdr:nvSpPr>
      <xdr:spPr>
        <a:xfrm>
          <a:off x="3829050" y="5133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3" name="Testo 8"/>
        <xdr:cNvSpPr txBox="1">
          <a:spLocks noChangeArrowheads="1"/>
        </xdr:cNvSpPr>
      </xdr:nvSpPr>
      <xdr:spPr>
        <a:xfrm>
          <a:off x="3419475" y="51339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4" name="Testo 9"/>
        <xdr:cNvSpPr txBox="1">
          <a:spLocks noChangeArrowheads="1"/>
        </xdr:cNvSpPr>
      </xdr:nvSpPr>
      <xdr:spPr>
        <a:xfrm>
          <a:off x="3829050" y="5133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5" name="Testo 3"/>
        <xdr:cNvSpPr txBox="1">
          <a:spLocks noChangeArrowheads="1"/>
        </xdr:cNvSpPr>
      </xdr:nvSpPr>
      <xdr:spPr>
        <a:xfrm>
          <a:off x="3419475" y="51339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6" name="Testo 4"/>
        <xdr:cNvSpPr txBox="1">
          <a:spLocks noChangeArrowheads="1"/>
        </xdr:cNvSpPr>
      </xdr:nvSpPr>
      <xdr:spPr>
        <a:xfrm>
          <a:off x="3829050" y="5133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7" name="Testo 8"/>
        <xdr:cNvSpPr txBox="1">
          <a:spLocks noChangeArrowheads="1"/>
        </xdr:cNvSpPr>
      </xdr:nvSpPr>
      <xdr:spPr>
        <a:xfrm>
          <a:off x="3419475" y="51339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8" name="Testo 9"/>
        <xdr:cNvSpPr txBox="1">
          <a:spLocks noChangeArrowheads="1"/>
        </xdr:cNvSpPr>
      </xdr:nvSpPr>
      <xdr:spPr>
        <a:xfrm>
          <a:off x="3829050" y="5133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57150</xdr:colOff>
      <xdr:row>26</xdr:row>
      <xdr:rowOff>0</xdr:rowOff>
    </xdr:to>
    <xdr:sp fLocksText="0">
      <xdr:nvSpPr>
        <xdr:cNvPr id="109" name="Testo 3"/>
        <xdr:cNvSpPr txBox="1">
          <a:spLocks noChangeArrowheads="1"/>
        </xdr:cNvSpPr>
      </xdr:nvSpPr>
      <xdr:spPr>
        <a:xfrm>
          <a:off x="4514850" y="51339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57150</xdr:colOff>
      <xdr:row>26</xdr:row>
      <xdr:rowOff>0</xdr:rowOff>
    </xdr:to>
    <xdr:sp fLocksText="0">
      <xdr:nvSpPr>
        <xdr:cNvPr id="110" name="Testo 8"/>
        <xdr:cNvSpPr txBox="1">
          <a:spLocks noChangeArrowheads="1"/>
        </xdr:cNvSpPr>
      </xdr:nvSpPr>
      <xdr:spPr>
        <a:xfrm>
          <a:off x="4514850" y="51339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85850" y="0"/>
          <a:ext cx="2057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9" name="Testo 5"/>
        <xdr:cNvSpPr txBox="1">
          <a:spLocks noChangeArrowheads="1"/>
        </xdr:cNvSpPr>
      </xdr:nvSpPr>
      <xdr:spPr>
        <a:xfrm>
          <a:off x="314325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0" name="Testo 6"/>
        <xdr:cNvSpPr txBox="1">
          <a:spLocks noChangeArrowheads="1"/>
        </xdr:cNvSpPr>
      </xdr:nvSpPr>
      <xdr:spPr>
        <a:xfrm>
          <a:off x="314325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314325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314325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3" name="Testo 4"/>
        <xdr:cNvSpPr txBox="1">
          <a:spLocks noChangeArrowheads="1"/>
        </xdr:cNvSpPr>
      </xdr:nvSpPr>
      <xdr:spPr>
        <a:xfrm>
          <a:off x="31432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31432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Testo 2"/>
        <xdr:cNvSpPr txBox="1">
          <a:spLocks noChangeArrowheads="1"/>
        </xdr:cNvSpPr>
      </xdr:nvSpPr>
      <xdr:spPr>
        <a:xfrm>
          <a:off x="1114425" y="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17" name="Testo 3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18" name="Testo 4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19" name="Testo 5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0" name="Testo 6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2" name="Testo 9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23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4" name="Testo 5"/>
        <xdr:cNvSpPr txBox="1">
          <a:spLocks noChangeArrowheads="1"/>
        </xdr:cNvSpPr>
      </xdr:nvSpPr>
      <xdr:spPr>
        <a:xfrm>
          <a:off x="314325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5" name="Testo 6"/>
        <xdr:cNvSpPr txBox="1">
          <a:spLocks noChangeArrowheads="1"/>
        </xdr:cNvSpPr>
      </xdr:nvSpPr>
      <xdr:spPr>
        <a:xfrm>
          <a:off x="314325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6" name="Testo 5"/>
        <xdr:cNvSpPr txBox="1">
          <a:spLocks noChangeArrowheads="1"/>
        </xdr:cNvSpPr>
      </xdr:nvSpPr>
      <xdr:spPr>
        <a:xfrm>
          <a:off x="3143250" y="78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7" name="Testo 6"/>
        <xdr:cNvSpPr txBox="1">
          <a:spLocks noChangeArrowheads="1"/>
        </xdr:cNvSpPr>
      </xdr:nvSpPr>
      <xdr:spPr>
        <a:xfrm>
          <a:off x="3143250" y="78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8" name="Testo 3"/>
        <xdr:cNvSpPr txBox="1">
          <a:spLocks noChangeArrowheads="1"/>
        </xdr:cNvSpPr>
      </xdr:nvSpPr>
      <xdr:spPr>
        <a:xfrm>
          <a:off x="34194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9" name="Testo 4"/>
        <xdr:cNvSpPr txBox="1">
          <a:spLocks noChangeArrowheads="1"/>
        </xdr:cNvSpPr>
      </xdr:nvSpPr>
      <xdr:spPr>
        <a:xfrm>
          <a:off x="3829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0" name="Testo 5"/>
        <xdr:cNvSpPr txBox="1">
          <a:spLocks noChangeArrowheads="1"/>
        </xdr:cNvSpPr>
      </xdr:nvSpPr>
      <xdr:spPr>
        <a:xfrm>
          <a:off x="34194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1" name="Testo 6"/>
        <xdr:cNvSpPr txBox="1">
          <a:spLocks noChangeArrowheads="1"/>
        </xdr:cNvSpPr>
      </xdr:nvSpPr>
      <xdr:spPr>
        <a:xfrm>
          <a:off x="3829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2" name="Testo 8"/>
        <xdr:cNvSpPr txBox="1">
          <a:spLocks noChangeArrowheads="1"/>
        </xdr:cNvSpPr>
      </xdr:nvSpPr>
      <xdr:spPr>
        <a:xfrm>
          <a:off x="34194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3" name="Testo 9"/>
        <xdr:cNvSpPr txBox="1">
          <a:spLocks noChangeArrowheads="1"/>
        </xdr:cNvSpPr>
      </xdr:nvSpPr>
      <xdr:spPr>
        <a:xfrm>
          <a:off x="3829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4" name="Testo 5"/>
        <xdr:cNvSpPr txBox="1">
          <a:spLocks noChangeArrowheads="1"/>
        </xdr:cNvSpPr>
      </xdr:nvSpPr>
      <xdr:spPr>
        <a:xfrm>
          <a:off x="3419475" y="4000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5" name="Testo 6"/>
        <xdr:cNvSpPr txBox="1">
          <a:spLocks noChangeArrowheads="1"/>
        </xdr:cNvSpPr>
      </xdr:nvSpPr>
      <xdr:spPr>
        <a:xfrm>
          <a:off x="382905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6" name="Testo 5"/>
        <xdr:cNvSpPr txBox="1">
          <a:spLocks noChangeArrowheads="1"/>
        </xdr:cNvSpPr>
      </xdr:nvSpPr>
      <xdr:spPr>
        <a:xfrm>
          <a:off x="3419475" y="4000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7" name="Testo 6"/>
        <xdr:cNvSpPr txBox="1">
          <a:spLocks noChangeArrowheads="1"/>
        </xdr:cNvSpPr>
      </xdr:nvSpPr>
      <xdr:spPr>
        <a:xfrm>
          <a:off x="382905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8" name="Testo 4"/>
        <xdr:cNvSpPr txBox="1">
          <a:spLocks noChangeArrowheads="1"/>
        </xdr:cNvSpPr>
      </xdr:nvSpPr>
      <xdr:spPr>
        <a:xfrm>
          <a:off x="38290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9" name="Testo 9"/>
        <xdr:cNvSpPr txBox="1">
          <a:spLocks noChangeArrowheads="1"/>
        </xdr:cNvSpPr>
      </xdr:nvSpPr>
      <xdr:spPr>
        <a:xfrm>
          <a:off x="38290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40" name="Testo 3"/>
        <xdr:cNvSpPr txBox="1">
          <a:spLocks noChangeArrowheads="1"/>
        </xdr:cNvSpPr>
      </xdr:nvSpPr>
      <xdr:spPr>
        <a:xfrm>
          <a:off x="45148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41" name="Testo 5"/>
        <xdr:cNvSpPr txBox="1">
          <a:spLocks noChangeArrowheads="1"/>
        </xdr:cNvSpPr>
      </xdr:nvSpPr>
      <xdr:spPr>
        <a:xfrm>
          <a:off x="45148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42" name="Testo 8"/>
        <xdr:cNvSpPr txBox="1">
          <a:spLocks noChangeArrowheads="1"/>
        </xdr:cNvSpPr>
      </xdr:nvSpPr>
      <xdr:spPr>
        <a:xfrm>
          <a:off x="45148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57150</xdr:colOff>
      <xdr:row>1</xdr:row>
      <xdr:rowOff>0</xdr:rowOff>
    </xdr:to>
    <xdr:sp fLocksText="0">
      <xdr:nvSpPr>
        <xdr:cNvPr id="43" name="Testo 5"/>
        <xdr:cNvSpPr txBox="1">
          <a:spLocks noChangeArrowheads="1"/>
        </xdr:cNvSpPr>
      </xdr:nvSpPr>
      <xdr:spPr>
        <a:xfrm>
          <a:off x="4514850" y="4000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57150</xdr:colOff>
      <xdr:row>2</xdr:row>
      <xdr:rowOff>0</xdr:rowOff>
    </xdr:to>
    <xdr:sp fLocksText="0">
      <xdr:nvSpPr>
        <xdr:cNvPr id="44" name="Testo 5"/>
        <xdr:cNvSpPr txBox="1">
          <a:spLocks noChangeArrowheads="1"/>
        </xdr:cNvSpPr>
      </xdr:nvSpPr>
      <xdr:spPr>
        <a:xfrm>
          <a:off x="4514850" y="7810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45" name="Testo 2"/>
        <xdr:cNvSpPr txBox="1">
          <a:spLocks noChangeArrowheads="1"/>
        </xdr:cNvSpPr>
      </xdr:nvSpPr>
      <xdr:spPr>
        <a:xfrm>
          <a:off x="1085850" y="4772025"/>
          <a:ext cx="2057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46" name="Testo 3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47" name="Testo 4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48" name="Testo 5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49" name="Testo 6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50" name="Testo 8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51" name="Testo 9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52" name="Testo 10"/>
        <xdr:cNvSpPr txBox="1">
          <a:spLocks noChangeArrowheads="1"/>
        </xdr:cNvSpPr>
      </xdr:nvSpPr>
      <xdr:spPr>
        <a:xfrm>
          <a:off x="0" y="4772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53" name="Testo 5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54" name="Testo 6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55" name="Testo 2"/>
        <xdr:cNvSpPr txBox="1">
          <a:spLocks noChangeArrowheads="1"/>
        </xdr:cNvSpPr>
      </xdr:nvSpPr>
      <xdr:spPr>
        <a:xfrm>
          <a:off x="1085850" y="4772025"/>
          <a:ext cx="2057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56" name="Testo 3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57" name="Testo 4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58" name="Testo 8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59" name="Testo 9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60" name="Testo 10"/>
        <xdr:cNvSpPr txBox="1">
          <a:spLocks noChangeArrowheads="1"/>
        </xdr:cNvSpPr>
      </xdr:nvSpPr>
      <xdr:spPr>
        <a:xfrm>
          <a:off x="0" y="4772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61" name="Testo 2"/>
        <xdr:cNvSpPr txBox="1">
          <a:spLocks noChangeArrowheads="1"/>
        </xdr:cNvSpPr>
      </xdr:nvSpPr>
      <xdr:spPr>
        <a:xfrm>
          <a:off x="1085850" y="4772025"/>
          <a:ext cx="2057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276225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62" name="Testo 3"/>
        <xdr:cNvSpPr txBox="1">
          <a:spLocks noChangeArrowheads="1"/>
        </xdr:cNvSpPr>
      </xdr:nvSpPr>
      <xdr:spPr>
        <a:xfrm>
          <a:off x="2733675" y="47720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63" name="Testo 4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276225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64" name="Testo 8"/>
        <xdr:cNvSpPr txBox="1">
          <a:spLocks noChangeArrowheads="1"/>
        </xdr:cNvSpPr>
      </xdr:nvSpPr>
      <xdr:spPr>
        <a:xfrm>
          <a:off x="2733675" y="47720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65" name="Testo 9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66" name="Testo 10"/>
        <xdr:cNvSpPr txBox="1">
          <a:spLocks noChangeArrowheads="1"/>
        </xdr:cNvSpPr>
      </xdr:nvSpPr>
      <xdr:spPr>
        <a:xfrm>
          <a:off x="0" y="4772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67" name="Testo 2"/>
        <xdr:cNvSpPr txBox="1">
          <a:spLocks noChangeArrowheads="1"/>
        </xdr:cNvSpPr>
      </xdr:nvSpPr>
      <xdr:spPr>
        <a:xfrm>
          <a:off x="1114425" y="4772025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68" name="Testo 3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69" name="Testo 4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70" name="Testo 5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71" name="Testo 6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72" name="Testo 8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73" name="Testo 9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74" name="Testo 10"/>
        <xdr:cNvSpPr txBox="1">
          <a:spLocks noChangeArrowheads="1"/>
        </xdr:cNvSpPr>
      </xdr:nvSpPr>
      <xdr:spPr>
        <a:xfrm>
          <a:off x="0" y="4772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75" name="Testo 5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76" name="Testo 6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77" name="Testo 3"/>
        <xdr:cNvSpPr txBox="1">
          <a:spLocks noChangeArrowheads="1"/>
        </xdr:cNvSpPr>
      </xdr:nvSpPr>
      <xdr:spPr>
        <a:xfrm>
          <a:off x="3419475" y="47720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78" name="Testo 4"/>
        <xdr:cNvSpPr txBox="1">
          <a:spLocks noChangeArrowheads="1"/>
        </xdr:cNvSpPr>
      </xdr:nvSpPr>
      <xdr:spPr>
        <a:xfrm>
          <a:off x="38290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79" name="Testo 5"/>
        <xdr:cNvSpPr txBox="1">
          <a:spLocks noChangeArrowheads="1"/>
        </xdr:cNvSpPr>
      </xdr:nvSpPr>
      <xdr:spPr>
        <a:xfrm>
          <a:off x="3419475" y="47720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80" name="Testo 6"/>
        <xdr:cNvSpPr txBox="1">
          <a:spLocks noChangeArrowheads="1"/>
        </xdr:cNvSpPr>
      </xdr:nvSpPr>
      <xdr:spPr>
        <a:xfrm>
          <a:off x="38290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81" name="Testo 8"/>
        <xdr:cNvSpPr txBox="1">
          <a:spLocks noChangeArrowheads="1"/>
        </xdr:cNvSpPr>
      </xdr:nvSpPr>
      <xdr:spPr>
        <a:xfrm>
          <a:off x="3419475" y="47720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82" name="Testo 9"/>
        <xdr:cNvSpPr txBox="1">
          <a:spLocks noChangeArrowheads="1"/>
        </xdr:cNvSpPr>
      </xdr:nvSpPr>
      <xdr:spPr>
        <a:xfrm>
          <a:off x="38290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83" name="Testo 5"/>
        <xdr:cNvSpPr txBox="1">
          <a:spLocks noChangeArrowheads="1"/>
        </xdr:cNvSpPr>
      </xdr:nvSpPr>
      <xdr:spPr>
        <a:xfrm>
          <a:off x="3419475" y="47720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84" name="Testo 6"/>
        <xdr:cNvSpPr txBox="1">
          <a:spLocks noChangeArrowheads="1"/>
        </xdr:cNvSpPr>
      </xdr:nvSpPr>
      <xdr:spPr>
        <a:xfrm>
          <a:off x="38290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85" name="Testo 3"/>
        <xdr:cNvSpPr txBox="1">
          <a:spLocks noChangeArrowheads="1"/>
        </xdr:cNvSpPr>
      </xdr:nvSpPr>
      <xdr:spPr>
        <a:xfrm>
          <a:off x="3419475" y="47720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86" name="Testo 4"/>
        <xdr:cNvSpPr txBox="1">
          <a:spLocks noChangeArrowheads="1"/>
        </xdr:cNvSpPr>
      </xdr:nvSpPr>
      <xdr:spPr>
        <a:xfrm>
          <a:off x="38290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87" name="Testo 8"/>
        <xdr:cNvSpPr txBox="1">
          <a:spLocks noChangeArrowheads="1"/>
        </xdr:cNvSpPr>
      </xdr:nvSpPr>
      <xdr:spPr>
        <a:xfrm>
          <a:off x="3419475" y="47720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88" name="Testo 9"/>
        <xdr:cNvSpPr txBox="1">
          <a:spLocks noChangeArrowheads="1"/>
        </xdr:cNvSpPr>
      </xdr:nvSpPr>
      <xdr:spPr>
        <a:xfrm>
          <a:off x="38290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89" name="Testo 4"/>
        <xdr:cNvSpPr txBox="1">
          <a:spLocks noChangeArrowheads="1"/>
        </xdr:cNvSpPr>
      </xdr:nvSpPr>
      <xdr:spPr>
        <a:xfrm>
          <a:off x="38290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90" name="Testo 9"/>
        <xdr:cNvSpPr txBox="1">
          <a:spLocks noChangeArrowheads="1"/>
        </xdr:cNvSpPr>
      </xdr:nvSpPr>
      <xdr:spPr>
        <a:xfrm>
          <a:off x="38290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57150</xdr:colOff>
      <xdr:row>25</xdr:row>
      <xdr:rowOff>0</xdr:rowOff>
    </xdr:to>
    <xdr:sp fLocksText="0">
      <xdr:nvSpPr>
        <xdr:cNvPr id="91" name="Testo 3"/>
        <xdr:cNvSpPr txBox="1">
          <a:spLocks noChangeArrowheads="1"/>
        </xdr:cNvSpPr>
      </xdr:nvSpPr>
      <xdr:spPr>
        <a:xfrm>
          <a:off x="4514850" y="47720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57150</xdr:colOff>
      <xdr:row>25</xdr:row>
      <xdr:rowOff>0</xdr:rowOff>
    </xdr:to>
    <xdr:sp fLocksText="0">
      <xdr:nvSpPr>
        <xdr:cNvPr id="92" name="Testo 5"/>
        <xdr:cNvSpPr txBox="1">
          <a:spLocks noChangeArrowheads="1"/>
        </xdr:cNvSpPr>
      </xdr:nvSpPr>
      <xdr:spPr>
        <a:xfrm>
          <a:off x="4514850" y="47720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57150</xdr:colOff>
      <xdr:row>25</xdr:row>
      <xdr:rowOff>0</xdr:rowOff>
    </xdr:to>
    <xdr:sp fLocksText="0">
      <xdr:nvSpPr>
        <xdr:cNvPr id="93" name="Testo 8"/>
        <xdr:cNvSpPr txBox="1">
          <a:spLocks noChangeArrowheads="1"/>
        </xdr:cNvSpPr>
      </xdr:nvSpPr>
      <xdr:spPr>
        <a:xfrm>
          <a:off x="4514850" y="47720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57150</xdr:colOff>
      <xdr:row>25</xdr:row>
      <xdr:rowOff>0</xdr:rowOff>
    </xdr:to>
    <xdr:sp fLocksText="0">
      <xdr:nvSpPr>
        <xdr:cNvPr id="94" name="Testo 5"/>
        <xdr:cNvSpPr txBox="1">
          <a:spLocks noChangeArrowheads="1"/>
        </xdr:cNvSpPr>
      </xdr:nvSpPr>
      <xdr:spPr>
        <a:xfrm>
          <a:off x="4514850" y="47720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95" name="Testo 10"/>
        <xdr:cNvSpPr txBox="1">
          <a:spLocks noChangeArrowheads="1"/>
        </xdr:cNvSpPr>
      </xdr:nvSpPr>
      <xdr:spPr>
        <a:xfrm>
          <a:off x="0" y="4772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6" name="Testo 2"/>
        <xdr:cNvSpPr txBox="1">
          <a:spLocks noChangeArrowheads="1"/>
        </xdr:cNvSpPr>
      </xdr:nvSpPr>
      <xdr:spPr>
        <a:xfrm>
          <a:off x="1085850" y="0"/>
          <a:ext cx="2057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97" name="Testo 3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98" name="Testo 4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99" name="Testo 5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100" name="Testo 6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101" name="Testo 8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102" name="Testo 9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103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04" name="Testo 5"/>
        <xdr:cNvSpPr txBox="1">
          <a:spLocks noChangeArrowheads="1"/>
        </xdr:cNvSpPr>
      </xdr:nvSpPr>
      <xdr:spPr>
        <a:xfrm>
          <a:off x="314325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05" name="Testo 6"/>
        <xdr:cNvSpPr txBox="1">
          <a:spLocks noChangeArrowheads="1"/>
        </xdr:cNvSpPr>
      </xdr:nvSpPr>
      <xdr:spPr>
        <a:xfrm>
          <a:off x="314325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06" name="Testo 5"/>
        <xdr:cNvSpPr txBox="1">
          <a:spLocks noChangeArrowheads="1"/>
        </xdr:cNvSpPr>
      </xdr:nvSpPr>
      <xdr:spPr>
        <a:xfrm>
          <a:off x="314325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07" name="Testo 6"/>
        <xdr:cNvSpPr txBox="1">
          <a:spLocks noChangeArrowheads="1"/>
        </xdr:cNvSpPr>
      </xdr:nvSpPr>
      <xdr:spPr>
        <a:xfrm>
          <a:off x="314325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08" name="Testo 4"/>
        <xdr:cNvSpPr txBox="1">
          <a:spLocks noChangeArrowheads="1"/>
        </xdr:cNvSpPr>
      </xdr:nvSpPr>
      <xdr:spPr>
        <a:xfrm>
          <a:off x="31432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09" name="Testo 9"/>
        <xdr:cNvSpPr txBox="1">
          <a:spLocks noChangeArrowheads="1"/>
        </xdr:cNvSpPr>
      </xdr:nvSpPr>
      <xdr:spPr>
        <a:xfrm>
          <a:off x="31432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10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1" name="Testo 2"/>
        <xdr:cNvSpPr txBox="1">
          <a:spLocks noChangeArrowheads="1"/>
        </xdr:cNvSpPr>
      </xdr:nvSpPr>
      <xdr:spPr>
        <a:xfrm>
          <a:off x="1114425" y="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112" name="Testo 3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113" name="Testo 4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114" name="Testo 5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115" name="Testo 6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116" name="Testo 8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117" name="Testo 9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11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9" name="Testo 5"/>
        <xdr:cNvSpPr txBox="1">
          <a:spLocks noChangeArrowheads="1"/>
        </xdr:cNvSpPr>
      </xdr:nvSpPr>
      <xdr:spPr>
        <a:xfrm>
          <a:off x="314325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0" name="Testo 6"/>
        <xdr:cNvSpPr txBox="1">
          <a:spLocks noChangeArrowheads="1"/>
        </xdr:cNvSpPr>
      </xdr:nvSpPr>
      <xdr:spPr>
        <a:xfrm>
          <a:off x="314325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21" name="Testo 5"/>
        <xdr:cNvSpPr txBox="1">
          <a:spLocks noChangeArrowheads="1"/>
        </xdr:cNvSpPr>
      </xdr:nvSpPr>
      <xdr:spPr>
        <a:xfrm>
          <a:off x="3143250" y="78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22" name="Testo 6"/>
        <xdr:cNvSpPr txBox="1">
          <a:spLocks noChangeArrowheads="1"/>
        </xdr:cNvSpPr>
      </xdr:nvSpPr>
      <xdr:spPr>
        <a:xfrm>
          <a:off x="3143250" y="78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123" name="Testo 3"/>
        <xdr:cNvSpPr txBox="1">
          <a:spLocks noChangeArrowheads="1"/>
        </xdr:cNvSpPr>
      </xdr:nvSpPr>
      <xdr:spPr>
        <a:xfrm>
          <a:off x="34194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124" name="Testo 4"/>
        <xdr:cNvSpPr txBox="1">
          <a:spLocks noChangeArrowheads="1"/>
        </xdr:cNvSpPr>
      </xdr:nvSpPr>
      <xdr:spPr>
        <a:xfrm>
          <a:off x="3829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125" name="Testo 5"/>
        <xdr:cNvSpPr txBox="1">
          <a:spLocks noChangeArrowheads="1"/>
        </xdr:cNvSpPr>
      </xdr:nvSpPr>
      <xdr:spPr>
        <a:xfrm>
          <a:off x="34194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126" name="Testo 6"/>
        <xdr:cNvSpPr txBox="1">
          <a:spLocks noChangeArrowheads="1"/>
        </xdr:cNvSpPr>
      </xdr:nvSpPr>
      <xdr:spPr>
        <a:xfrm>
          <a:off x="3829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127" name="Testo 8"/>
        <xdr:cNvSpPr txBox="1">
          <a:spLocks noChangeArrowheads="1"/>
        </xdr:cNvSpPr>
      </xdr:nvSpPr>
      <xdr:spPr>
        <a:xfrm>
          <a:off x="34194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128" name="Testo 9"/>
        <xdr:cNvSpPr txBox="1">
          <a:spLocks noChangeArrowheads="1"/>
        </xdr:cNvSpPr>
      </xdr:nvSpPr>
      <xdr:spPr>
        <a:xfrm>
          <a:off x="3829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9" name="Testo 5"/>
        <xdr:cNvSpPr txBox="1">
          <a:spLocks noChangeArrowheads="1"/>
        </xdr:cNvSpPr>
      </xdr:nvSpPr>
      <xdr:spPr>
        <a:xfrm>
          <a:off x="3419475" y="4000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30" name="Testo 6"/>
        <xdr:cNvSpPr txBox="1">
          <a:spLocks noChangeArrowheads="1"/>
        </xdr:cNvSpPr>
      </xdr:nvSpPr>
      <xdr:spPr>
        <a:xfrm>
          <a:off x="382905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31" name="Testo 5"/>
        <xdr:cNvSpPr txBox="1">
          <a:spLocks noChangeArrowheads="1"/>
        </xdr:cNvSpPr>
      </xdr:nvSpPr>
      <xdr:spPr>
        <a:xfrm>
          <a:off x="3419475" y="4000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32" name="Testo 6"/>
        <xdr:cNvSpPr txBox="1">
          <a:spLocks noChangeArrowheads="1"/>
        </xdr:cNvSpPr>
      </xdr:nvSpPr>
      <xdr:spPr>
        <a:xfrm>
          <a:off x="382905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33" name="Testo 4"/>
        <xdr:cNvSpPr txBox="1">
          <a:spLocks noChangeArrowheads="1"/>
        </xdr:cNvSpPr>
      </xdr:nvSpPr>
      <xdr:spPr>
        <a:xfrm>
          <a:off x="38290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34" name="Testo 9"/>
        <xdr:cNvSpPr txBox="1">
          <a:spLocks noChangeArrowheads="1"/>
        </xdr:cNvSpPr>
      </xdr:nvSpPr>
      <xdr:spPr>
        <a:xfrm>
          <a:off x="38290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135" name="Testo 3"/>
        <xdr:cNvSpPr txBox="1">
          <a:spLocks noChangeArrowheads="1"/>
        </xdr:cNvSpPr>
      </xdr:nvSpPr>
      <xdr:spPr>
        <a:xfrm>
          <a:off x="45148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136" name="Testo 5"/>
        <xdr:cNvSpPr txBox="1">
          <a:spLocks noChangeArrowheads="1"/>
        </xdr:cNvSpPr>
      </xdr:nvSpPr>
      <xdr:spPr>
        <a:xfrm>
          <a:off x="45148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137" name="Testo 8"/>
        <xdr:cNvSpPr txBox="1">
          <a:spLocks noChangeArrowheads="1"/>
        </xdr:cNvSpPr>
      </xdr:nvSpPr>
      <xdr:spPr>
        <a:xfrm>
          <a:off x="45148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57150</xdr:colOff>
      <xdr:row>1</xdr:row>
      <xdr:rowOff>0</xdr:rowOff>
    </xdr:to>
    <xdr:sp fLocksText="0">
      <xdr:nvSpPr>
        <xdr:cNvPr id="138" name="Testo 5"/>
        <xdr:cNvSpPr txBox="1">
          <a:spLocks noChangeArrowheads="1"/>
        </xdr:cNvSpPr>
      </xdr:nvSpPr>
      <xdr:spPr>
        <a:xfrm>
          <a:off x="4514850" y="4000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57150</xdr:colOff>
      <xdr:row>2</xdr:row>
      <xdr:rowOff>0</xdr:rowOff>
    </xdr:to>
    <xdr:sp fLocksText="0">
      <xdr:nvSpPr>
        <xdr:cNvPr id="139" name="Testo 5"/>
        <xdr:cNvSpPr txBox="1">
          <a:spLocks noChangeArrowheads="1"/>
        </xdr:cNvSpPr>
      </xdr:nvSpPr>
      <xdr:spPr>
        <a:xfrm>
          <a:off x="4514850" y="7810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140" name="Testo 2"/>
        <xdr:cNvSpPr txBox="1">
          <a:spLocks noChangeArrowheads="1"/>
        </xdr:cNvSpPr>
      </xdr:nvSpPr>
      <xdr:spPr>
        <a:xfrm>
          <a:off x="1085850" y="4772025"/>
          <a:ext cx="2057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41" name="Testo 3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42" name="Testo 4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43" name="Testo 5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44" name="Testo 6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45" name="Testo 8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46" name="Testo 9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47" name="Testo 10"/>
        <xdr:cNvSpPr txBox="1">
          <a:spLocks noChangeArrowheads="1"/>
        </xdr:cNvSpPr>
      </xdr:nvSpPr>
      <xdr:spPr>
        <a:xfrm>
          <a:off x="0" y="4772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48" name="Testo 5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49" name="Testo 6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150" name="Testo 2"/>
        <xdr:cNvSpPr txBox="1">
          <a:spLocks noChangeArrowheads="1"/>
        </xdr:cNvSpPr>
      </xdr:nvSpPr>
      <xdr:spPr>
        <a:xfrm>
          <a:off x="1085850" y="4772025"/>
          <a:ext cx="2057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51" name="Testo 3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52" name="Testo 4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53" name="Testo 8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54" name="Testo 9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55" name="Testo 10"/>
        <xdr:cNvSpPr txBox="1">
          <a:spLocks noChangeArrowheads="1"/>
        </xdr:cNvSpPr>
      </xdr:nvSpPr>
      <xdr:spPr>
        <a:xfrm>
          <a:off x="0" y="4772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156" name="Testo 2"/>
        <xdr:cNvSpPr txBox="1">
          <a:spLocks noChangeArrowheads="1"/>
        </xdr:cNvSpPr>
      </xdr:nvSpPr>
      <xdr:spPr>
        <a:xfrm>
          <a:off x="1085850" y="4772025"/>
          <a:ext cx="2057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276225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57" name="Testo 3"/>
        <xdr:cNvSpPr txBox="1">
          <a:spLocks noChangeArrowheads="1"/>
        </xdr:cNvSpPr>
      </xdr:nvSpPr>
      <xdr:spPr>
        <a:xfrm>
          <a:off x="2733675" y="47720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58" name="Testo 4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276225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59" name="Testo 8"/>
        <xdr:cNvSpPr txBox="1">
          <a:spLocks noChangeArrowheads="1"/>
        </xdr:cNvSpPr>
      </xdr:nvSpPr>
      <xdr:spPr>
        <a:xfrm>
          <a:off x="2733675" y="47720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60" name="Testo 9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61" name="Testo 10"/>
        <xdr:cNvSpPr txBox="1">
          <a:spLocks noChangeArrowheads="1"/>
        </xdr:cNvSpPr>
      </xdr:nvSpPr>
      <xdr:spPr>
        <a:xfrm>
          <a:off x="0" y="4772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162" name="Testo 2"/>
        <xdr:cNvSpPr txBox="1">
          <a:spLocks noChangeArrowheads="1"/>
        </xdr:cNvSpPr>
      </xdr:nvSpPr>
      <xdr:spPr>
        <a:xfrm>
          <a:off x="1114425" y="4772025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peSource: ISTAT data-processingr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63" name="Testo 3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64" name="Testo 4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65" name="Testo 5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66" name="Testo 6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67" name="Testo 8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68" name="Testo 9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69" name="Testo 10"/>
        <xdr:cNvSpPr txBox="1">
          <a:spLocks noChangeArrowheads="1"/>
        </xdr:cNvSpPr>
      </xdr:nvSpPr>
      <xdr:spPr>
        <a:xfrm>
          <a:off x="0" y="4772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70" name="Testo 5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71" name="Testo 6"/>
        <xdr:cNvSpPr txBox="1">
          <a:spLocks noChangeArrowheads="1"/>
        </xdr:cNvSpPr>
      </xdr:nvSpPr>
      <xdr:spPr>
        <a:xfrm>
          <a:off x="31432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72" name="Testo 3"/>
        <xdr:cNvSpPr txBox="1">
          <a:spLocks noChangeArrowheads="1"/>
        </xdr:cNvSpPr>
      </xdr:nvSpPr>
      <xdr:spPr>
        <a:xfrm>
          <a:off x="3419475" y="47720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73" name="Testo 4"/>
        <xdr:cNvSpPr txBox="1">
          <a:spLocks noChangeArrowheads="1"/>
        </xdr:cNvSpPr>
      </xdr:nvSpPr>
      <xdr:spPr>
        <a:xfrm>
          <a:off x="38290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74" name="Testo 5"/>
        <xdr:cNvSpPr txBox="1">
          <a:spLocks noChangeArrowheads="1"/>
        </xdr:cNvSpPr>
      </xdr:nvSpPr>
      <xdr:spPr>
        <a:xfrm>
          <a:off x="3419475" y="47720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75" name="Testo 6"/>
        <xdr:cNvSpPr txBox="1">
          <a:spLocks noChangeArrowheads="1"/>
        </xdr:cNvSpPr>
      </xdr:nvSpPr>
      <xdr:spPr>
        <a:xfrm>
          <a:off x="38290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76" name="Testo 8"/>
        <xdr:cNvSpPr txBox="1">
          <a:spLocks noChangeArrowheads="1"/>
        </xdr:cNvSpPr>
      </xdr:nvSpPr>
      <xdr:spPr>
        <a:xfrm>
          <a:off x="3419475" y="47720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77" name="Testo 9"/>
        <xdr:cNvSpPr txBox="1">
          <a:spLocks noChangeArrowheads="1"/>
        </xdr:cNvSpPr>
      </xdr:nvSpPr>
      <xdr:spPr>
        <a:xfrm>
          <a:off x="38290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78" name="Testo 5"/>
        <xdr:cNvSpPr txBox="1">
          <a:spLocks noChangeArrowheads="1"/>
        </xdr:cNvSpPr>
      </xdr:nvSpPr>
      <xdr:spPr>
        <a:xfrm>
          <a:off x="3419475" y="47720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79" name="Testo 6"/>
        <xdr:cNvSpPr txBox="1">
          <a:spLocks noChangeArrowheads="1"/>
        </xdr:cNvSpPr>
      </xdr:nvSpPr>
      <xdr:spPr>
        <a:xfrm>
          <a:off x="38290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0" name="Testo 3"/>
        <xdr:cNvSpPr txBox="1">
          <a:spLocks noChangeArrowheads="1"/>
        </xdr:cNvSpPr>
      </xdr:nvSpPr>
      <xdr:spPr>
        <a:xfrm>
          <a:off x="3419475" y="47720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1" name="Testo 4"/>
        <xdr:cNvSpPr txBox="1">
          <a:spLocks noChangeArrowheads="1"/>
        </xdr:cNvSpPr>
      </xdr:nvSpPr>
      <xdr:spPr>
        <a:xfrm>
          <a:off x="38290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2" name="Testo 8"/>
        <xdr:cNvSpPr txBox="1">
          <a:spLocks noChangeArrowheads="1"/>
        </xdr:cNvSpPr>
      </xdr:nvSpPr>
      <xdr:spPr>
        <a:xfrm>
          <a:off x="3419475" y="47720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3" name="Testo 9"/>
        <xdr:cNvSpPr txBox="1">
          <a:spLocks noChangeArrowheads="1"/>
        </xdr:cNvSpPr>
      </xdr:nvSpPr>
      <xdr:spPr>
        <a:xfrm>
          <a:off x="38290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4" name="Testo 4"/>
        <xdr:cNvSpPr txBox="1">
          <a:spLocks noChangeArrowheads="1"/>
        </xdr:cNvSpPr>
      </xdr:nvSpPr>
      <xdr:spPr>
        <a:xfrm>
          <a:off x="38290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5" name="Testo 9"/>
        <xdr:cNvSpPr txBox="1">
          <a:spLocks noChangeArrowheads="1"/>
        </xdr:cNvSpPr>
      </xdr:nvSpPr>
      <xdr:spPr>
        <a:xfrm>
          <a:off x="3829050" y="477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57150</xdr:colOff>
      <xdr:row>25</xdr:row>
      <xdr:rowOff>0</xdr:rowOff>
    </xdr:to>
    <xdr:sp fLocksText="0">
      <xdr:nvSpPr>
        <xdr:cNvPr id="186" name="Testo 3"/>
        <xdr:cNvSpPr txBox="1">
          <a:spLocks noChangeArrowheads="1"/>
        </xdr:cNvSpPr>
      </xdr:nvSpPr>
      <xdr:spPr>
        <a:xfrm>
          <a:off x="4514850" y="47720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57150</xdr:colOff>
      <xdr:row>25</xdr:row>
      <xdr:rowOff>0</xdr:rowOff>
    </xdr:to>
    <xdr:sp fLocksText="0">
      <xdr:nvSpPr>
        <xdr:cNvPr id="187" name="Testo 5"/>
        <xdr:cNvSpPr txBox="1">
          <a:spLocks noChangeArrowheads="1"/>
        </xdr:cNvSpPr>
      </xdr:nvSpPr>
      <xdr:spPr>
        <a:xfrm>
          <a:off x="4514850" y="47720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57150</xdr:colOff>
      <xdr:row>25</xdr:row>
      <xdr:rowOff>0</xdr:rowOff>
    </xdr:to>
    <xdr:sp fLocksText="0">
      <xdr:nvSpPr>
        <xdr:cNvPr id="188" name="Testo 8"/>
        <xdr:cNvSpPr txBox="1">
          <a:spLocks noChangeArrowheads="1"/>
        </xdr:cNvSpPr>
      </xdr:nvSpPr>
      <xdr:spPr>
        <a:xfrm>
          <a:off x="4514850" y="47720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57150</xdr:colOff>
      <xdr:row>25</xdr:row>
      <xdr:rowOff>0</xdr:rowOff>
    </xdr:to>
    <xdr:sp fLocksText="0">
      <xdr:nvSpPr>
        <xdr:cNvPr id="189" name="Testo 5"/>
        <xdr:cNvSpPr txBox="1">
          <a:spLocks noChangeArrowheads="1"/>
        </xdr:cNvSpPr>
      </xdr:nvSpPr>
      <xdr:spPr>
        <a:xfrm>
          <a:off x="4514850" y="47720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90" name="Testo 10"/>
        <xdr:cNvSpPr txBox="1">
          <a:spLocks noChangeArrowheads="1"/>
        </xdr:cNvSpPr>
      </xdr:nvSpPr>
      <xdr:spPr>
        <a:xfrm>
          <a:off x="0" y="4772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123950" y="17907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609600</xdr:colOff>
      <xdr:row>9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0" y="1790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1123950" y="17907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609600</xdr:colOff>
      <xdr:row>9</xdr:row>
      <xdr:rowOff>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0" y="1790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1123950" y="17907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609600</xdr:colOff>
      <xdr:row>9</xdr:row>
      <xdr:rowOff>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0" y="1790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1123950" y="17907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609600</xdr:colOff>
      <xdr:row>9</xdr:row>
      <xdr:rowOff>0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0" y="1790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9" name="Text Box 24"/>
        <xdr:cNvSpPr txBox="1">
          <a:spLocks noChangeArrowheads="1"/>
        </xdr:cNvSpPr>
      </xdr:nvSpPr>
      <xdr:spPr>
        <a:xfrm>
          <a:off x="1123950" y="17907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609600</xdr:colOff>
      <xdr:row>9</xdr:row>
      <xdr:rowOff>0</xdr:rowOff>
    </xdr:to>
    <xdr:sp>
      <xdr:nvSpPr>
        <xdr:cNvPr id="10" name="Text Box 29"/>
        <xdr:cNvSpPr txBox="1">
          <a:spLocks noChangeArrowheads="1"/>
        </xdr:cNvSpPr>
      </xdr:nvSpPr>
      <xdr:spPr>
        <a:xfrm>
          <a:off x="0" y="1790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1" name="Text Box 30"/>
        <xdr:cNvSpPr txBox="1">
          <a:spLocks noChangeArrowheads="1"/>
        </xdr:cNvSpPr>
      </xdr:nvSpPr>
      <xdr:spPr>
        <a:xfrm>
          <a:off x="1123950" y="17907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609600</xdr:colOff>
      <xdr:row>9</xdr:row>
      <xdr:rowOff>0</xdr:rowOff>
    </xdr:to>
    <xdr:sp>
      <xdr:nvSpPr>
        <xdr:cNvPr id="12" name="Text Box 35"/>
        <xdr:cNvSpPr txBox="1">
          <a:spLocks noChangeArrowheads="1"/>
        </xdr:cNvSpPr>
      </xdr:nvSpPr>
      <xdr:spPr>
        <a:xfrm>
          <a:off x="0" y="1790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609600</xdr:colOff>
      <xdr:row>14</xdr:row>
      <xdr:rowOff>0</xdr:rowOff>
    </xdr:to>
    <xdr:sp>
      <xdr:nvSpPr>
        <xdr:cNvPr id="13" name="Text Box 39"/>
        <xdr:cNvSpPr txBox="1">
          <a:spLocks noChangeArrowheads="1"/>
        </xdr:cNvSpPr>
      </xdr:nvSpPr>
      <xdr:spPr>
        <a:xfrm>
          <a:off x="0" y="2628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4" name="Text Box 40"/>
        <xdr:cNvSpPr txBox="1">
          <a:spLocks noChangeArrowheads="1"/>
        </xdr:cNvSpPr>
      </xdr:nvSpPr>
      <xdr:spPr>
        <a:xfrm>
          <a:off x="1123950" y="26289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609600</xdr:colOff>
      <xdr:row>14</xdr:row>
      <xdr:rowOff>0</xdr:rowOff>
    </xdr:to>
    <xdr:sp>
      <xdr:nvSpPr>
        <xdr:cNvPr id="15" name="Text Box 43"/>
        <xdr:cNvSpPr txBox="1">
          <a:spLocks noChangeArrowheads="1"/>
        </xdr:cNvSpPr>
      </xdr:nvSpPr>
      <xdr:spPr>
        <a:xfrm>
          <a:off x="0" y="2628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6" name="Text Box 44"/>
        <xdr:cNvSpPr txBox="1">
          <a:spLocks noChangeArrowheads="1"/>
        </xdr:cNvSpPr>
      </xdr:nvSpPr>
      <xdr:spPr>
        <a:xfrm>
          <a:off x="1123950" y="26289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609600</xdr:colOff>
      <xdr:row>14</xdr:row>
      <xdr:rowOff>0</xdr:rowOff>
    </xdr:to>
    <xdr:sp>
      <xdr:nvSpPr>
        <xdr:cNvPr id="17" name="Text Box 47"/>
        <xdr:cNvSpPr txBox="1">
          <a:spLocks noChangeArrowheads="1"/>
        </xdr:cNvSpPr>
      </xdr:nvSpPr>
      <xdr:spPr>
        <a:xfrm>
          <a:off x="0" y="2628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8" name="Text Box 48"/>
        <xdr:cNvSpPr txBox="1">
          <a:spLocks noChangeArrowheads="1"/>
        </xdr:cNvSpPr>
      </xdr:nvSpPr>
      <xdr:spPr>
        <a:xfrm>
          <a:off x="1123950" y="26289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609600</xdr:colOff>
      <xdr:row>14</xdr:row>
      <xdr:rowOff>0</xdr:rowOff>
    </xdr:to>
    <xdr:sp>
      <xdr:nvSpPr>
        <xdr:cNvPr id="19" name="Text Box 53"/>
        <xdr:cNvSpPr txBox="1">
          <a:spLocks noChangeArrowheads="1"/>
        </xdr:cNvSpPr>
      </xdr:nvSpPr>
      <xdr:spPr>
        <a:xfrm>
          <a:off x="0" y="2628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20" name="Text Box 54"/>
        <xdr:cNvSpPr txBox="1">
          <a:spLocks noChangeArrowheads="1"/>
        </xdr:cNvSpPr>
      </xdr:nvSpPr>
      <xdr:spPr>
        <a:xfrm>
          <a:off x="1123950" y="26289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609600</xdr:colOff>
      <xdr:row>14</xdr:row>
      <xdr:rowOff>0</xdr:rowOff>
    </xdr:to>
    <xdr:sp>
      <xdr:nvSpPr>
        <xdr:cNvPr id="21" name="Text Box 59"/>
        <xdr:cNvSpPr txBox="1">
          <a:spLocks noChangeArrowheads="1"/>
        </xdr:cNvSpPr>
      </xdr:nvSpPr>
      <xdr:spPr>
        <a:xfrm>
          <a:off x="0" y="2628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22" name="Text Box 60"/>
        <xdr:cNvSpPr txBox="1">
          <a:spLocks noChangeArrowheads="1"/>
        </xdr:cNvSpPr>
      </xdr:nvSpPr>
      <xdr:spPr>
        <a:xfrm>
          <a:off x="1123950" y="26289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609600</xdr:colOff>
      <xdr:row>14</xdr:row>
      <xdr:rowOff>0</xdr:rowOff>
    </xdr:to>
    <xdr:sp>
      <xdr:nvSpPr>
        <xdr:cNvPr id="23" name="Text Box 65"/>
        <xdr:cNvSpPr txBox="1">
          <a:spLocks noChangeArrowheads="1"/>
        </xdr:cNvSpPr>
      </xdr:nvSpPr>
      <xdr:spPr>
        <a:xfrm>
          <a:off x="0" y="2628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4" name="Text Box 66"/>
        <xdr:cNvSpPr txBox="1">
          <a:spLocks noChangeArrowheads="1"/>
        </xdr:cNvSpPr>
      </xdr:nvSpPr>
      <xdr:spPr>
        <a:xfrm>
          <a:off x="1123950" y="34671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609600</xdr:colOff>
      <xdr:row>19</xdr:row>
      <xdr:rowOff>0</xdr:rowOff>
    </xdr:to>
    <xdr:sp>
      <xdr:nvSpPr>
        <xdr:cNvPr id="25" name="Text Box 69"/>
        <xdr:cNvSpPr txBox="1">
          <a:spLocks noChangeArrowheads="1"/>
        </xdr:cNvSpPr>
      </xdr:nvSpPr>
      <xdr:spPr>
        <a:xfrm>
          <a:off x="0" y="3467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6" name="Text Box 70"/>
        <xdr:cNvSpPr txBox="1">
          <a:spLocks noChangeArrowheads="1"/>
        </xdr:cNvSpPr>
      </xdr:nvSpPr>
      <xdr:spPr>
        <a:xfrm>
          <a:off x="1123950" y="34671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609600</xdr:colOff>
      <xdr:row>19</xdr:row>
      <xdr:rowOff>0</xdr:rowOff>
    </xdr:to>
    <xdr:sp>
      <xdr:nvSpPr>
        <xdr:cNvPr id="27" name="Text Box 73"/>
        <xdr:cNvSpPr txBox="1">
          <a:spLocks noChangeArrowheads="1"/>
        </xdr:cNvSpPr>
      </xdr:nvSpPr>
      <xdr:spPr>
        <a:xfrm>
          <a:off x="0" y="3467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8" name="Text Box 74"/>
        <xdr:cNvSpPr txBox="1">
          <a:spLocks noChangeArrowheads="1"/>
        </xdr:cNvSpPr>
      </xdr:nvSpPr>
      <xdr:spPr>
        <a:xfrm>
          <a:off x="1123950" y="34671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609600</xdr:colOff>
      <xdr:row>19</xdr:row>
      <xdr:rowOff>0</xdr:rowOff>
    </xdr:to>
    <xdr:sp>
      <xdr:nvSpPr>
        <xdr:cNvPr id="29" name="Text Box 77"/>
        <xdr:cNvSpPr txBox="1">
          <a:spLocks noChangeArrowheads="1"/>
        </xdr:cNvSpPr>
      </xdr:nvSpPr>
      <xdr:spPr>
        <a:xfrm>
          <a:off x="0" y="3467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30" name="Text Box 78"/>
        <xdr:cNvSpPr txBox="1">
          <a:spLocks noChangeArrowheads="1"/>
        </xdr:cNvSpPr>
      </xdr:nvSpPr>
      <xdr:spPr>
        <a:xfrm>
          <a:off x="1123950" y="34671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609600</xdr:colOff>
      <xdr:row>19</xdr:row>
      <xdr:rowOff>0</xdr:rowOff>
    </xdr:to>
    <xdr:sp>
      <xdr:nvSpPr>
        <xdr:cNvPr id="31" name="Text Box 83"/>
        <xdr:cNvSpPr txBox="1">
          <a:spLocks noChangeArrowheads="1"/>
        </xdr:cNvSpPr>
      </xdr:nvSpPr>
      <xdr:spPr>
        <a:xfrm>
          <a:off x="0" y="3467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32" name="Text Box 84"/>
        <xdr:cNvSpPr txBox="1">
          <a:spLocks noChangeArrowheads="1"/>
        </xdr:cNvSpPr>
      </xdr:nvSpPr>
      <xdr:spPr>
        <a:xfrm>
          <a:off x="1123950" y="34671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609600</xdr:colOff>
      <xdr:row>19</xdr:row>
      <xdr:rowOff>0</xdr:rowOff>
    </xdr:to>
    <xdr:sp>
      <xdr:nvSpPr>
        <xdr:cNvPr id="33" name="Text Box 89"/>
        <xdr:cNvSpPr txBox="1">
          <a:spLocks noChangeArrowheads="1"/>
        </xdr:cNvSpPr>
      </xdr:nvSpPr>
      <xdr:spPr>
        <a:xfrm>
          <a:off x="0" y="3467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34" name="Text Box 90"/>
        <xdr:cNvSpPr txBox="1">
          <a:spLocks noChangeArrowheads="1"/>
        </xdr:cNvSpPr>
      </xdr:nvSpPr>
      <xdr:spPr>
        <a:xfrm>
          <a:off x="1123950" y="34671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609600</xdr:colOff>
      <xdr:row>19</xdr:row>
      <xdr:rowOff>0</xdr:rowOff>
    </xdr:to>
    <xdr:sp>
      <xdr:nvSpPr>
        <xdr:cNvPr id="35" name="Text Box 95"/>
        <xdr:cNvSpPr txBox="1">
          <a:spLocks noChangeArrowheads="1"/>
        </xdr:cNvSpPr>
      </xdr:nvSpPr>
      <xdr:spPr>
        <a:xfrm>
          <a:off x="0" y="3467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533400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8954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533400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8954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533400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18954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533400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18954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533400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18954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533400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18954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533400</xdr:colOff>
      <xdr:row>15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27336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533400</xdr:colOff>
      <xdr:row>15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0" y="27336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533400</xdr:colOff>
      <xdr:row>15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0" y="27336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533400</xdr:colOff>
      <xdr:row>15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0" y="27336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533400</xdr:colOff>
      <xdr:row>15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0" y="27336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533400</xdr:colOff>
      <xdr:row>15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0" y="27336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533400</xdr:colOff>
      <xdr:row>20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0" y="35718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533400</xdr:colOff>
      <xdr:row>20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0" y="35718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533400</xdr:colOff>
      <xdr:row>20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0" y="35718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533400</xdr:colOff>
      <xdr:row>20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0" y="35718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533400</xdr:colOff>
      <xdr:row>20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0" y="35718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533400</xdr:colOff>
      <xdr:row>20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0" y="35718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533400</xdr:colOff>
      <xdr:row>32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0" y="5514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533400</xdr:colOff>
      <xdr:row>32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0" y="5514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533400</xdr:colOff>
      <xdr:row>32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0" y="5514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533400</xdr:colOff>
      <xdr:row>32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0" y="5514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533400</xdr:colOff>
      <xdr:row>32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0" y="5514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533400</xdr:colOff>
      <xdr:row>32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0" y="5514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533400</xdr:colOff>
      <xdr:row>37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0" y="63246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533400</xdr:colOff>
      <xdr:row>37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0" y="63246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533400</xdr:colOff>
      <xdr:row>37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0" y="63246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533400</xdr:colOff>
      <xdr:row>37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0" y="63246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533400</xdr:colOff>
      <xdr:row>37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0" y="63246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533400</xdr:colOff>
      <xdr:row>37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0" y="63246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533400</xdr:colOff>
      <xdr:row>42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0" y="713422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533400</xdr:colOff>
      <xdr:row>42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0" y="713422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533400</xdr:colOff>
      <xdr:row>42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0" y="713422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533400</xdr:colOff>
      <xdr:row>42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0" y="713422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533400</xdr:colOff>
      <xdr:row>42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0" y="713422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533400</xdr:colOff>
      <xdr:row>42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0" y="713422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2">
      <selection activeCell="J17" sqref="J17"/>
    </sheetView>
  </sheetViews>
  <sheetFormatPr defaultColWidth="8.88671875" defaultRowHeight="15.75"/>
  <cols>
    <col min="1" max="1" width="9.5546875" style="3" customWidth="1"/>
    <col min="2" max="6" width="9.77734375" style="3" customWidth="1"/>
    <col min="7" max="10" width="8.88671875" style="3" customWidth="1"/>
    <col min="11" max="12" width="9.99609375" style="3" bestFit="1" customWidth="1"/>
    <col min="13" max="16384" width="8.88671875" style="3" customWidth="1"/>
  </cols>
  <sheetData>
    <row r="1" spans="1:6" ht="24.75" customHeight="1">
      <c r="A1" s="2" t="s">
        <v>97</v>
      </c>
      <c r="B1" s="1"/>
      <c r="C1" s="1"/>
      <c r="D1" s="1"/>
      <c r="E1" s="1"/>
      <c r="F1" s="1"/>
    </row>
    <row r="2" spans="1:6" ht="27.75" customHeight="1">
      <c r="A2" s="17"/>
      <c r="B2" s="14" t="s">
        <v>98</v>
      </c>
      <c r="C2" s="14" t="s">
        <v>99</v>
      </c>
      <c r="D2" s="14" t="s">
        <v>100</v>
      </c>
      <c r="E2" s="14" t="s">
        <v>101</v>
      </c>
      <c r="F2" s="14" t="s">
        <v>102</v>
      </c>
    </row>
    <row r="3" spans="1:6" ht="21.75" customHeight="1">
      <c r="A3" s="103" t="s">
        <v>103</v>
      </c>
      <c r="B3" s="103"/>
      <c r="C3" s="103"/>
      <c r="D3" s="103"/>
      <c r="E3" s="103"/>
      <c r="F3" s="103"/>
    </row>
    <row r="4" spans="1:6" ht="12.75" customHeight="1">
      <c r="A4" s="5" t="s">
        <v>23</v>
      </c>
      <c r="B4" s="4">
        <v>2955804</v>
      </c>
      <c r="C4" s="4">
        <v>7494</v>
      </c>
      <c r="D4" s="4">
        <v>285142</v>
      </c>
      <c r="E4" s="4">
        <v>10925</v>
      </c>
      <c r="F4" s="4">
        <f>23611+19804</f>
        <v>43415</v>
      </c>
    </row>
    <row r="5" spans="1:6" ht="12.75" customHeight="1">
      <c r="A5" s="5" t="s">
        <v>24</v>
      </c>
      <c r="B5" s="4">
        <v>3006924</v>
      </c>
      <c r="C5" s="4">
        <v>7516</v>
      </c>
      <c r="D5" s="4">
        <v>295327</v>
      </c>
      <c r="E5" s="4">
        <v>11081</v>
      </c>
      <c r="F5" s="4">
        <f>23796+20469</f>
        <v>44265</v>
      </c>
    </row>
    <row r="6" spans="1:6" ht="12.75" customHeight="1">
      <c r="A6" s="5" t="s">
        <v>28</v>
      </c>
      <c r="B6" s="4">
        <v>3043645</v>
      </c>
      <c r="C6" s="4">
        <v>7752</v>
      </c>
      <c r="D6" s="4">
        <v>303075</v>
      </c>
      <c r="E6" s="4">
        <v>11196</v>
      </c>
      <c r="F6" s="4">
        <f>23904+20844</f>
        <v>44748</v>
      </c>
    </row>
    <row r="7" spans="1:6" ht="12.75" customHeight="1">
      <c r="A7" s="5" t="s">
        <v>33</v>
      </c>
      <c r="B7" s="4">
        <v>3071508</v>
      </c>
      <c r="C7" s="4">
        <v>7728</v>
      </c>
      <c r="D7" s="4">
        <v>310194</v>
      </c>
      <c r="E7" s="4">
        <v>11596</v>
      </c>
      <c r="F7" s="4">
        <f>18888+11596</f>
        <v>30484</v>
      </c>
    </row>
    <row r="8" spans="1:6" ht="12.75" customHeight="1">
      <c r="A8" s="5" t="s">
        <v>96</v>
      </c>
      <c r="B8" s="4">
        <v>3113289</v>
      </c>
      <c r="C8" s="4">
        <v>7762</v>
      </c>
      <c r="D8" s="4">
        <v>318157</v>
      </c>
      <c r="E8" s="4">
        <v>12129</v>
      </c>
      <c r="F8" s="4">
        <f>19517+7359</f>
        <v>26876</v>
      </c>
    </row>
    <row r="9" spans="1:6" ht="21.75" customHeight="1">
      <c r="A9" s="102" t="s">
        <v>104</v>
      </c>
      <c r="B9" s="102"/>
      <c r="C9" s="102"/>
      <c r="D9" s="102"/>
      <c r="E9" s="102"/>
      <c r="F9" s="102"/>
    </row>
    <row r="10" spans="1:6" ht="12.75" customHeight="1">
      <c r="A10" s="6" t="s">
        <v>3</v>
      </c>
      <c r="B10" s="4">
        <v>271610</v>
      </c>
      <c r="C10" s="4">
        <v>594</v>
      </c>
      <c r="D10" s="4">
        <v>31321</v>
      </c>
      <c r="E10" s="4">
        <v>983</v>
      </c>
      <c r="F10" s="4">
        <f>1411+567</f>
        <v>1978</v>
      </c>
    </row>
    <row r="11" spans="1:6" ht="12.75" customHeight="1">
      <c r="A11" s="6" t="s">
        <v>4</v>
      </c>
      <c r="B11" s="4">
        <v>157483</v>
      </c>
      <c r="C11" s="4">
        <v>253</v>
      </c>
      <c r="D11" s="4">
        <v>14970</v>
      </c>
      <c r="E11" s="4">
        <v>794</v>
      </c>
      <c r="F11" s="4">
        <f>1219+408</f>
        <v>1627</v>
      </c>
    </row>
    <row r="12" spans="1:6" ht="12.75" customHeight="1">
      <c r="A12" s="6" t="s">
        <v>1</v>
      </c>
      <c r="B12" s="4">
        <v>738320</v>
      </c>
      <c r="C12" s="4">
        <v>1661</v>
      </c>
      <c r="D12" s="4">
        <v>75654</v>
      </c>
      <c r="E12" s="4">
        <v>3538</v>
      </c>
      <c r="F12" s="4">
        <f>6295+2265</f>
        <v>8560</v>
      </c>
    </row>
    <row r="13" spans="1:6" ht="12.75" customHeight="1">
      <c r="A13" s="6" t="s">
        <v>5</v>
      </c>
      <c r="B13" s="4">
        <v>101356</v>
      </c>
      <c r="C13" s="4">
        <v>429</v>
      </c>
      <c r="D13" s="4">
        <v>10817</v>
      </c>
      <c r="E13" s="4">
        <v>329</v>
      </c>
      <c r="F13" s="4">
        <f>472+173</f>
        <v>645</v>
      </c>
    </row>
    <row r="14" spans="1:6" ht="12.75" customHeight="1">
      <c r="A14" s="6" t="s">
        <v>2</v>
      </c>
      <c r="B14" s="4">
        <v>397802</v>
      </c>
      <c r="C14" s="4">
        <v>1094</v>
      </c>
      <c r="D14" s="4">
        <v>39435</v>
      </c>
      <c r="E14" s="4">
        <v>1150</v>
      </c>
      <c r="F14" s="4">
        <f>1523+682</f>
        <v>2205</v>
      </c>
    </row>
    <row r="15" spans="1:6" ht="12.75" customHeight="1">
      <c r="A15" s="6" t="s">
        <v>0</v>
      </c>
      <c r="B15" s="4">
        <v>722333</v>
      </c>
      <c r="C15" s="4">
        <v>2600</v>
      </c>
      <c r="D15" s="4">
        <v>60034</v>
      </c>
      <c r="E15" s="4">
        <v>2299</v>
      </c>
      <c r="F15" s="4">
        <f>3783+1219</f>
        <v>5002</v>
      </c>
    </row>
    <row r="16" spans="1:6" ht="12.75" customHeight="1">
      <c r="A16" s="6" t="s">
        <v>6</v>
      </c>
      <c r="B16" s="4">
        <v>204530</v>
      </c>
      <c r="C16" s="4">
        <v>266</v>
      </c>
      <c r="D16" s="4">
        <v>26656</v>
      </c>
      <c r="E16" s="4">
        <v>1013</v>
      </c>
      <c r="F16" s="4">
        <f>1362+735</f>
        <v>2097</v>
      </c>
    </row>
    <row r="17" spans="1:6" ht="12.75" customHeight="1">
      <c r="A17" s="6" t="s">
        <v>7</v>
      </c>
      <c r="B17" s="4">
        <v>250994</v>
      </c>
      <c r="C17" s="4">
        <v>353</v>
      </c>
      <c r="D17" s="4">
        <v>25057</v>
      </c>
      <c r="E17" s="4">
        <v>782</v>
      </c>
      <c r="F17" s="4">
        <f>1030+561</f>
        <v>1591</v>
      </c>
    </row>
    <row r="18" spans="1:6" ht="12.75" customHeight="1">
      <c r="A18" s="6" t="s">
        <v>8</v>
      </c>
      <c r="B18" s="4">
        <v>268861</v>
      </c>
      <c r="C18" s="4">
        <v>512</v>
      </c>
      <c r="D18" s="4">
        <v>34213</v>
      </c>
      <c r="E18" s="4">
        <v>1241</v>
      </c>
      <c r="F18" s="4">
        <f>2422+749</f>
        <v>3171</v>
      </c>
    </row>
    <row r="19" spans="1:6" ht="21.75" customHeight="1">
      <c r="A19" s="102" t="s">
        <v>105</v>
      </c>
      <c r="B19" s="102"/>
      <c r="C19" s="102"/>
      <c r="D19" s="102"/>
      <c r="E19" s="102"/>
      <c r="F19" s="102"/>
    </row>
    <row r="20" spans="1:6" ht="18" customHeight="1">
      <c r="A20" s="6" t="s">
        <v>106</v>
      </c>
      <c r="B20" s="4">
        <v>12374537</v>
      </c>
      <c r="C20" s="4">
        <v>38905</v>
      </c>
      <c r="D20" s="4">
        <v>1273697</v>
      </c>
      <c r="E20" s="4">
        <v>56838</v>
      </c>
      <c r="F20" s="4">
        <v>118837</v>
      </c>
    </row>
    <row r="21" spans="1:13" ht="12.75" customHeight="1">
      <c r="A21" s="6" t="s">
        <v>107</v>
      </c>
      <c r="B21" s="4">
        <f>B22-B20</f>
        <v>24376774</v>
      </c>
      <c r="C21" s="4">
        <f>C22-C20</f>
        <v>60990</v>
      </c>
      <c r="D21" s="4">
        <f>D22-D20</f>
        <v>2709805</v>
      </c>
      <c r="E21" s="4">
        <f>E22-E20</f>
        <v>101451</v>
      </c>
      <c r="F21" s="4">
        <f>F22-F20</f>
        <v>226781</v>
      </c>
      <c r="G21" s="4"/>
      <c r="I21" s="4"/>
      <c r="J21" s="4"/>
      <c r="K21" s="4"/>
      <c r="L21" s="4"/>
      <c r="M21" s="4"/>
    </row>
    <row r="22" spans="1:8" s="7" customFormat="1" ht="12.75" customHeight="1">
      <c r="A22" s="6" t="s">
        <v>108</v>
      </c>
      <c r="B22" s="4">
        <v>36751311</v>
      </c>
      <c r="C22" s="4">
        <v>99895</v>
      </c>
      <c r="D22" s="4">
        <v>3983502</v>
      </c>
      <c r="E22" s="4">
        <v>158289</v>
      </c>
      <c r="F22" s="4">
        <f>248646+96972</f>
        <v>345618</v>
      </c>
      <c r="H22" s="3"/>
    </row>
    <row r="23" spans="1:6" s="7" customFormat="1" ht="24.75" customHeight="1">
      <c r="A23" s="16" t="s">
        <v>109</v>
      </c>
      <c r="B23" s="15">
        <f>+B8*100/B22</f>
        <v>8.471232495624442</v>
      </c>
      <c r="C23" s="15">
        <f>+C8*100/C22</f>
        <v>7.77015866659993</v>
      </c>
      <c r="D23" s="15">
        <f>+D8*100/D22</f>
        <v>7.986866832249613</v>
      </c>
      <c r="E23" s="15">
        <f>+E8*100/E22</f>
        <v>7.662566571271535</v>
      </c>
      <c r="F23" s="15">
        <f>+F8*100/F22</f>
        <v>7.776215359153748</v>
      </c>
    </row>
    <row r="24" spans="1:6" ht="12.75">
      <c r="A24" s="8"/>
      <c r="B24" s="9"/>
      <c r="C24" s="9"/>
      <c r="D24" s="9"/>
      <c r="E24" s="9"/>
      <c r="F24" s="9"/>
    </row>
    <row r="25" spans="1:6" ht="13.5" customHeight="1">
      <c r="A25" s="6" t="s">
        <v>110</v>
      </c>
      <c r="B25" s="6"/>
      <c r="C25" s="6"/>
      <c r="D25" s="6"/>
      <c r="E25" s="6"/>
      <c r="F25" s="6"/>
    </row>
  </sheetData>
  <sheetProtection/>
  <mergeCells count="3">
    <mergeCell ref="A9:F9"/>
    <mergeCell ref="A19:F19"/>
    <mergeCell ref="A3: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I33" sqref="I33"/>
    </sheetView>
  </sheetViews>
  <sheetFormatPr defaultColWidth="8.88671875" defaultRowHeight="15.75"/>
  <cols>
    <col min="1" max="1" width="7.4453125" style="6" customWidth="1"/>
    <col min="2" max="2" width="10.77734375" style="6" customWidth="1"/>
    <col min="3" max="3" width="11.99609375" style="6" customWidth="1"/>
    <col min="4" max="6" width="10.77734375" style="6" customWidth="1"/>
    <col min="7" max="16384" width="8.88671875" style="6" customWidth="1"/>
  </cols>
  <sheetData>
    <row r="1" spans="1:6" s="52" customFormat="1" ht="30" customHeight="1">
      <c r="A1" s="128" t="s">
        <v>163</v>
      </c>
      <c r="B1" s="129"/>
      <c r="C1" s="129"/>
      <c r="D1" s="129"/>
      <c r="E1" s="129"/>
      <c r="F1" s="129"/>
    </row>
    <row r="2" spans="1:6" ht="19.5" customHeight="1">
      <c r="A2" s="22"/>
      <c r="B2" s="120" t="s">
        <v>162</v>
      </c>
      <c r="C2" s="120"/>
      <c r="D2" s="120"/>
      <c r="E2" s="120"/>
      <c r="F2" s="120"/>
    </row>
    <row r="3" spans="2:6" ht="26.25" customHeight="1">
      <c r="B3" s="125" t="s">
        <v>157</v>
      </c>
      <c r="C3" s="125" t="s">
        <v>158</v>
      </c>
      <c r="D3" s="125" t="s">
        <v>159</v>
      </c>
      <c r="E3" s="125" t="s">
        <v>160</v>
      </c>
      <c r="F3" s="125" t="s">
        <v>161</v>
      </c>
    </row>
    <row r="4" spans="1:6" ht="4.5" customHeight="1">
      <c r="A4" s="20"/>
      <c r="B4" s="127"/>
      <c r="C4" s="127"/>
      <c r="D4" s="126"/>
      <c r="E4" s="126"/>
      <c r="F4" s="126"/>
    </row>
    <row r="5" spans="1:6" ht="12.75">
      <c r="A5" s="122" t="s">
        <v>103</v>
      </c>
      <c r="B5" s="122"/>
      <c r="C5" s="122"/>
      <c r="D5" s="122"/>
      <c r="E5" s="122"/>
      <c r="F5" s="122"/>
    </row>
    <row r="6" spans="1:6" ht="12.75">
      <c r="A6" s="5">
        <v>2006</v>
      </c>
      <c r="B6" s="85">
        <v>1295</v>
      </c>
      <c r="C6" s="85">
        <v>53659524</v>
      </c>
      <c r="D6" s="85">
        <v>41436</v>
      </c>
      <c r="E6" s="85">
        <v>117606</v>
      </c>
      <c r="F6" s="85">
        <v>145929402</v>
      </c>
    </row>
    <row r="7" spans="1:6" ht="12.75">
      <c r="A7" s="5">
        <v>2007</v>
      </c>
      <c r="B7" s="85">
        <v>1494</v>
      </c>
      <c r="C7" s="85">
        <v>52011357</v>
      </c>
      <c r="D7" s="85">
        <v>34813</v>
      </c>
      <c r="E7" s="85">
        <v>104367</v>
      </c>
      <c r="F7" s="85">
        <v>135553590</v>
      </c>
    </row>
    <row r="8" spans="1:6" ht="12.75">
      <c r="A8" s="5">
        <v>2008</v>
      </c>
      <c r="B8" s="85">
        <v>1471</v>
      </c>
      <c r="C8" s="85">
        <v>52897044</v>
      </c>
      <c r="D8" s="85">
        <v>35960</v>
      </c>
      <c r="E8" s="85">
        <v>98539</v>
      </c>
      <c r="F8" s="85">
        <v>131473351</v>
      </c>
    </row>
    <row r="9" spans="1:6" ht="12.75">
      <c r="A9" s="5" t="s">
        <v>95</v>
      </c>
      <c r="B9" s="85">
        <v>1433</v>
      </c>
      <c r="C9" s="85">
        <v>51153167</v>
      </c>
      <c r="D9" s="85">
        <v>35697</v>
      </c>
      <c r="E9" s="85">
        <v>94830</v>
      </c>
      <c r="F9" s="85">
        <v>121249589</v>
      </c>
    </row>
    <row r="10" spans="1:6" ht="12.75">
      <c r="A10" s="116" t="s">
        <v>152</v>
      </c>
      <c r="B10" s="116"/>
      <c r="C10" s="116"/>
      <c r="D10" s="116"/>
      <c r="E10" s="116"/>
      <c r="F10" s="116"/>
    </row>
    <row r="11" spans="1:6" ht="12.75">
      <c r="A11" s="5" t="s">
        <v>23</v>
      </c>
      <c r="B11" s="85">
        <v>5231</v>
      </c>
      <c r="C11" s="85">
        <v>185427027</v>
      </c>
      <c r="D11" s="85">
        <v>35447</v>
      </c>
      <c r="E11" s="85">
        <v>451546</v>
      </c>
      <c r="F11" s="85">
        <v>480374554</v>
      </c>
    </row>
    <row r="12" spans="1:6" ht="12.75">
      <c r="A12" s="5" t="s">
        <v>24</v>
      </c>
      <c r="B12" s="85">
        <v>4991</v>
      </c>
      <c r="C12" s="85">
        <v>175486699</v>
      </c>
      <c r="D12" s="85">
        <v>35163</v>
      </c>
      <c r="E12" s="85">
        <v>392603</v>
      </c>
      <c r="F12" s="85">
        <v>445370641</v>
      </c>
    </row>
    <row r="13" spans="1:6" ht="12.75">
      <c r="A13" s="5" t="s">
        <v>28</v>
      </c>
      <c r="B13" s="85">
        <v>5088</v>
      </c>
      <c r="C13" s="85">
        <v>179607240</v>
      </c>
      <c r="D13" s="85">
        <v>35301</v>
      </c>
      <c r="E13" s="85">
        <v>394744</v>
      </c>
      <c r="F13" s="85">
        <v>444062437</v>
      </c>
    </row>
    <row r="14" spans="1:6" ht="12.75">
      <c r="A14" s="5" t="s">
        <v>95</v>
      </c>
      <c r="B14" s="85">
        <v>4904</v>
      </c>
      <c r="C14" s="85">
        <v>176465148</v>
      </c>
      <c r="D14" s="85">
        <v>35982</v>
      </c>
      <c r="E14" s="85">
        <v>372794</v>
      </c>
      <c r="F14" s="85">
        <v>419498338</v>
      </c>
    </row>
    <row r="15" spans="1:6" ht="12.75">
      <c r="A15" s="116" t="s">
        <v>153</v>
      </c>
      <c r="B15" s="116"/>
      <c r="C15" s="116"/>
      <c r="D15" s="116"/>
      <c r="E15" s="116"/>
      <c r="F15" s="116"/>
    </row>
    <row r="16" spans="1:6" ht="12.75">
      <c r="A16" s="5" t="s">
        <v>23</v>
      </c>
      <c r="B16" s="85">
        <f aca="true" t="shared" si="0" ref="B16:C19">B21-B11</f>
        <v>13974</v>
      </c>
      <c r="C16" s="85">
        <f t="shared" si="0"/>
        <v>587037923</v>
      </c>
      <c r="D16" s="85">
        <f>+C16/B16</f>
        <v>42009.29748103621</v>
      </c>
      <c r="E16" s="85">
        <f aca="true" t="shared" si="1" ref="E16:F19">E21-E11</f>
        <v>1349474</v>
      </c>
      <c r="F16" s="85">
        <f t="shared" si="1"/>
        <v>2454130990</v>
      </c>
    </row>
    <row r="17" spans="1:6" ht="12.75">
      <c r="A17" s="5" t="s">
        <v>24</v>
      </c>
      <c r="B17" s="85">
        <f t="shared" si="0"/>
        <v>13656</v>
      </c>
      <c r="C17" s="85">
        <f t="shared" si="0"/>
        <v>576218959</v>
      </c>
      <c r="D17" s="85">
        <f>+C17/B17</f>
        <v>42195.29576742824</v>
      </c>
      <c r="E17" s="85">
        <f t="shared" si="1"/>
        <v>1307789</v>
      </c>
      <c r="F17" s="85">
        <f t="shared" si="1"/>
        <v>2463680977</v>
      </c>
    </row>
    <row r="18" spans="1:6" ht="12.75">
      <c r="A18" s="5" t="s">
        <v>28</v>
      </c>
      <c r="B18" s="85">
        <f t="shared" si="0"/>
        <v>14301</v>
      </c>
      <c r="C18" s="85">
        <f t="shared" si="0"/>
        <v>582481473</v>
      </c>
      <c r="D18" s="85">
        <f>+C18/B18</f>
        <v>40730.12187958884</v>
      </c>
      <c r="E18" s="85">
        <f t="shared" si="1"/>
        <v>1320706</v>
      </c>
      <c r="F18" s="85">
        <f t="shared" si="1"/>
        <v>2515635928</v>
      </c>
    </row>
    <row r="19" spans="1:6" ht="12.75">
      <c r="A19" s="5" t="s">
        <v>95</v>
      </c>
      <c r="B19" s="85">
        <f t="shared" si="0"/>
        <v>14412</v>
      </c>
      <c r="C19" s="85">
        <f t="shared" si="0"/>
        <v>588168345</v>
      </c>
      <c r="D19" s="85">
        <f>D24-D14</f>
        <v>3603</v>
      </c>
      <c r="E19" s="85">
        <f t="shared" si="1"/>
        <v>1320560</v>
      </c>
      <c r="F19" s="85">
        <f t="shared" si="1"/>
        <v>2567546946</v>
      </c>
    </row>
    <row r="20" spans="1:6" ht="12.75">
      <c r="A20" s="116" t="s">
        <v>108</v>
      </c>
      <c r="B20" s="116"/>
      <c r="C20" s="116"/>
      <c r="D20" s="116"/>
      <c r="E20" s="116"/>
      <c r="F20" s="116"/>
    </row>
    <row r="21" spans="1:6" ht="12.75">
      <c r="A21" s="5">
        <v>2006</v>
      </c>
      <c r="B21" s="85">
        <v>19205</v>
      </c>
      <c r="C21" s="85">
        <v>772464950</v>
      </c>
      <c r="D21" s="85">
        <v>40222</v>
      </c>
      <c r="E21" s="85">
        <v>1801020</v>
      </c>
      <c r="F21" s="85">
        <v>2934505544</v>
      </c>
    </row>
    <row r="22" spans="1:6" ht="12.75">
      <c r="A22" s="5" t="s">
        <v>24</v>
      </c>
      <c r="B22" s="85">
        <v>18647</v>
      </c>
      <c r="C22" s="85">
        <v>751705658</v>
      </c>
      <c r="D22" s="85">
        <v>40312</v>
      </c>
      <c r="E22" s="85">
        <v>1700392</v>
      </c>
      <c r="F22" s="85">
        <v>2909051618</v>
      </c>
    </row>
    <row r="23" spans="1:6" ht="12.75">
      <c r="A23" s="5" t="s">
        <v>28</v>
      </c>
      <c r="B23" s="85">
        <v>19389</v>
      </c>
      <c r="C23" s="85">
        <v>762088713</v>
      </c>
      <c r="D23" s="85">
        <v>39305</v>
      </c>
      <c r="E23" s="85">
        <v>1715450</v>
      </c>
      <c r="F23" s="85">
        <v>2959698365</v>
      </c>
    </row>
    <row r="24" spans="1:6" ht="12.75">
      <c r="A24" s="83" t="s">
        <v>95</v>
      </c>
      <c r="B24" s="86">
        <v>19316</v>
      </c>
      <c r="C24" s="86">
        <v>764633493</v>
      </c>
      <c r="D24" s="86">
        <v>39585</v>
      </c>
      <c r="E24" s="86">
        <v>1693354</v>
      </c>
      <c r="F24" s="86">
        <v>2987045284</v>
      </c>
    </row>
    <row r="25" spans="1:6" ht="12.75">
      <c r="A25" s="5"/>
      <c r="B25" s="85"/>
      <c r="C25" s="85"/>
      <c r="D25" s="85"/>
      <c r="E25" s="85"/>
      <c r="F25" s="85"/>
    </row>
    <row r="26" spans="1:6" ht="19.5" customHeight="1">
      <c r="A26" s="20"/>
      <c r="B26" s="120" t="s">
        <v>145</v>
      </c>
      <c r="C26" s="120"/>
      <c r="D26" s="120"/>
      <c r="E26" s="120"/>
      <c r="F26" s="120"/>
    </row>
    <row r="27" spans="2:6" ht="26.25" customHeight="1">
      <c r="B27" s="125" t="s">
        <v>157</v>
      </c>
      <c r="C27" s="125" t="s">
        <v>158</v>
      </c>
      <c r="D27" s="125" t="s">
        <v>159</v>
      </c>
      <c r="E27" s="125" t="s">
        <v>160</v>
      </c>
      <c r="F27" s="125" t="s">
        <v>161</v>
      </c>
    </row>
    <row r="28" spans="1:6" ht="17.25" customHeight="1">
      <c r="A28" s="20"/>
      <c r="B28" s="126"/>
      <c r="C28" s="127"/>
      <c r="D28" s="126"/>
      <c r="E28" s="126"/>
      <c r="F28" s="126"/>
    </row>
    <row r="29" spans="1:6" ht="14.25" customHeight="1">
      <c r="A29" s="5">
        <v>2006</v>
      </c>
      <c r="B29" s="85">
        <v>2014</v>
      </c>
      <c r="C29" s="85">
        <v>75579819</v>
      </c>
      <c r="D29" s="85">
        <v>37527</v>
      </c>
      <c r="E29" s="85">
        <v>105873</v>
      </c>
      <c r="F29" s="85">
        <v>46805661</v>
      </c>
    </row>
    <row r="30" spans="1:6" ht="14.25" customHeight="1">
      <c r="A30" s="5">
        <v>2007</v>
      </c>
      <c r="B30" s="85">
        <v>2018</v>
      </c>
      <c r="C30" s="85">
        <v>74460239</v>
      </c>
      <c r="D30" s="85">
        <v>36898</v>
      </c>
      <c r="E30" s="85">
        <v>105698</v>
      </c>
      <c r="F30" s="85">
        <v>45746416</v>
      </c>
    </row>
    <row r="31" spans="1:6" ht="14.25" customHeight="1">
      <c r="A31" s="5">
        <v>2008</v>
      </c>
      <c r="B31" s="85">
        <v>1947</v>
      </c>
      <c r="C31" s="85">
        <v>76095997</v>
      </c>
      <c r="D31" s="85">
        <v>39084</v>
      </c>
      <c r="E31" s="85">
        <v>101156</v>
      </c>
      <c r="F31" s="85">
        <v>45025270</v>
      </c>
    </row>
    <row r="32" spans="1:6" ht="14.25" customHeight="1">
      <c r="A32" s="5" t="s">
        <v>95</v>
      </c>
      <c r="B32" s="85">
        <v>1853</v>
      </c>
      <c r="C32" s="85">
        <v>77338335</v>
      </c>
      <c r="D32" s="85">
        <v>41737</v>
      </c>
      <c r="E32" s="85">
        <v>96624</v>
      </c>
      <c r="F32" s="85">
        <v>44474916</v>
      </c>
    </row>
    <row r="33" spans="1:6" ht="14.25" customHeight="1">
      <c r="A33" s="116" t="s">
        <v>152</v>
      </c>
      <c r="B33" s="116"/>
      <c r="C33" s="116"/>
      <c r="D33" s="116"/>
      <c r="E33" s="116"/>
      <c r="F33" s="116"/>
    </row>
    <row r="34" spans="1:6" ht="14.25" customHeight="1">
      <c r="A34" s="5" t="s">
        <v>23</v>
      </c>
      <c r="B34" s="85">
        <v>10410</v>
      </c>
      <c r="C34" s="85">
        <v>411881333</v>
      </c>
      <c r="D34" s="85">
        <v>39566</v>
      </c>
      <c r="E34" s="85">
        <v>602424</v>
      </c>
      <c r="F34" s="85">
        <v>262806318</v>
      </c>
    </row>
    <row r="35" spans="1:6" ht="14.25" customHeight="1">
      <c r="A35" s="5" t="s">
        <v>24</v>
      </c>
      <c r="B35" s="85">
        <v>10161</v>
      </c>
      <c r="C35" s="85">
        <v>400277231</v>
      </c>
      <c r="D35" s="85">
        <v>39395</v>
      </c>
      <c r="E35" s="85">
        <v>583293</v>
      </c>
      <c r="F35" s="85">
        <v>254060467</v>
      </c>
    </row>
    <row r="36" spans="1:6" ht="14.25" customHeight="1">
      <c r="A36" s="5" t="s">
        <v>28</v>
      </c>
      <c r="B36" s="85">
        <v>10327</v>
      </c>
      <c r="C36" s="85">
        <v>407579218</v>
      </c>
      <c r="D36" s="85">
        <v>39466</v>
      </c>
      <c r="E36" s="85">
        <v>591704</v>
      </c>
      <c r="F36" s="85">
        <v>254517780</v>
      </c>
    </row>
    <row r="37" spans="1:6" ht="14.25" customHeight="1">
      <c r="A37" s="5" t="s">
        <v>95</v>
      </c>
      <c r="B37" s="85">
        <v>9895</v>
      </c>
      <c r="C37" s="85">
        <v>405822750</v>
      </c>
      <c r="D37" s="85">
        <v>41015</v>
      </c>
      <c r="E37" s="85">
        <v>560861</v>
      </c>
      <c r="F37" s="85">
        <v>244742439</v>
      </c>
    </row>
    <row r="38" spans="1:6" ht="14.25" customHeight="1">
      <c r="A38" s="116" t="s">
        <v>153</v>
      </c>
      <c r="B38" s="116"/>
      <c r="C38" s="116"/>
      <c r="D38" s="116"/>
      <c r="E38" s="116"/>
      <c r="F38" s="116"/>
    </row>
    <row r="39" spans="1:6" ht="12.75">
      <c r="A39" s="5" t="s">
        <v>23</v>
      </c>
      <c r="B39" s="85">
        <f aca="true" t="shared" si="2" ref="B39:C42">B44-B34</f>
        <v>16943</v>
      </c>
      <c r="C39" s="85">
        <f t="shared" si="2"/>
        <v>678033920</v>
      </c>
      <c r="D39" s="85">
        <f>+C39/B39</f>
        <v>40018.528005666056</v>
      </c>
      <c r="E39" s="85">
        <f aca="true" t="shared" si="3" ref="E39:F42">E44-E34</f>
        <v>1193358</v>
      </c>
      <c r="F39" s="85">
        <f t="shared" si="3"/>
        <v>654798942</v>
      </c>
    </row>
    <row r="40" spans="1:6" ht="12.75">
      <c r="A40" s="5" t="s">
        <v>24</v>
      </c>
      <c r="B40" s="85">
        <f t="shared" si="2"/>
        <v>16958</v>
      </c>
      <c r="C40" s="85">
        <f t="shared" si="2"/>
        <v>673292692</v>
      </c>
      <c r="D40" s="85">
        <f>+C40/B40</f>
        <v>39703.54357825215</v>
      </c>
      <c r="E40" s="85">
        <f t="shared" si="3"/>
        <v>1227245</v>
      </c>
      <c r="F40" s="85">
        <f t="shared" si="3"/>
        <v>669299234</v>
      </c>
    </row>
    <row r="41" spans="1:6" ht="12.75">
      <c r="A41" s="5" t="s">
        <v>28</v>
      </c>
      <c r="B41" s="85">
        <f t="shared" si="2"/>
        <v>17434</v>
      </c>
      <c r="C41" s="85">
        <f t="shared" si="2"/>
        <v>692234809</v>
      </c>
      <c r="D41" s="85">
        <f>+C41/B41</f>
        <v>39706.023230469196</v>
      </c>
      <c r="E41" s="85">
        <f t="shared" si="3"/>
        <v>1265449</v>
      </c>
      <c r="F41" s="85">
        <f t="shared" si="3"/>
        <v>667532162</v>
      </c>
    </row>
    <row r="42" spans="1:6" ht="12.75">
      <c r="A42" s="5" t="s">
        <v>95</v>
      </c>
      <c r="B42" s="85">
        <f t="shared" si="2"/>
        <v>17025</v>
      </c>
      <c r="C42" s="85">
        <f t="shared" si="2"/>
        <v>681192501</v>
      </c>
      <c r="D42" s="85">
        <f>D47-D37</f>
        <v>-636</v>
      </c>
      <c r="E42" s="85">
        <f t="shared" si="3"/>
        <v>1226901</v>
      </c>
      <c r="F42" s="85">
        <f t="shared" si="3"/>
        <v>667500287</v>
      </c>
    </row>
    <row r="43" spans="1:6" ht="12.75">
      <c r="A43" s="116" t="s">
        <v>108</v>
      </c>
      <c r="B43" s="116"/>
      <c r="C43" s="116"/>
      <c r="D43" s="116"/>
      <c r="E43" s="116"/>
      <c r="F43" s="116"/>
    </row>
    <row r="44" spans="1:6" ht="12.75">
      <c r="A44" s="5">
        <v>2006</v>
      </c>
      <c r="B44" s="85">
        <v>27353</v>
      </c>
      <c r="C44" s="85">
        <v>1089915253</v>
      </c>
      <c r="D44" s="85">
        <v>39846</v>
      </c>
      <c r="E44" s="85">
        <v>1795782</v>
      </c>
      <c r="F44" s="85">
        <v>917605260</v>
      </c>
    </row>
    <row r="45" spans="1:6" ht="12.75">
      <c r="A45" s="5" t="s">
        <v>24</v>
      </c>
      <c r="B45" s="85">
        <v>27119</v>
      </c>
      <c r="C45" s="85">
        <v>1073569923</v>
      </c>
      <c r="D45" s="85">
        <v>39588</v>
      </c>
      <c r="E45" s="85">
        <v>1810538</v>
      </c>
      <c r="F45" s="85">
        <v>923359701</v>
      </c>
    </row>
    <row r="46" spans="1:6" ht="12.75">
      <c r="A46" s="5" t="s">
        <v>28</v>
      </c>
      <c r="B46" s="85">
        <v>27761</v>
      </c>
      <c r="C46" s="85">
        <v>1099814027</v>
      </c>
      <c r="D46" s="85">
        <v>39617</v>
      </c>
      <c r="E46" s="85">
        <v>1857153</v>
      </c>
      <c r="F46" s="85">
        <v>922049942</v>
      </c>
    </row>
    <row r="47" spans="1:6" ht="12.75">
      <c r="A47" s="83" t="s">
        <v>95</v>
      </c>
      <c r="B47" s="86">
        <v>26920</v>
      </c>
      <c r="C47" s="86">
        <v>1087015251</v>
      </c>
      <c r="D47" s="86">
        <v>40379</v>
      </c>
      <c r="E47" s="86">
        <v>1787762</v>
      </c>
      <c r="F47" s="86">
        <v>912242726</v>
      </c>
    </row>
    <row r="48" ht="12.75" customHeight="1">
      <c r="A48" s="6" t="s">
        <v>205</v>
      </c>
    </row>
    <row r="49" ht="12.75">
      <c r="A49" s="6" t="s">
        <v>147</v>
      </c>
    </row>
  </sheetData>
  <sheetProtection/>
  <mergeCells count="20">
    <mergeCell ref="C3:C4"/>
    <mergeCell ref="B3:B4"/>
    <mergeCell ref="A20:F20"/>
    <mergeCell ref="D3:D4"/>
    <mergeCell ref="A1:F1"/>
    <mergeCell ref="A5:F5"/>
    <mergeCell ref="A10:F10"/>
    <mergeCell ref="A15:F15"/>
    <mergeCell ref="B2:F2"/>
    <mergeCell ref="E3:E4"/>
    <mergeCell ref="A38:F38"/>
    <mergeCell ref="A43:F43"/>
    <mergeCell ref="B27:B28"/>
    <mergeCell ref="C27:C28"/>
    <mergeCell ref="A33:F33"/>
    <mergeCell ref="F3:F4"/>
    <mergeCell ref="D27:D28"/>
    <mergeCell ref="E27:E28"/>
    <mergeCell ref="F27:F28"/>
    <mergeCell ref="B26:F2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2">
      <selection activeCell="I5" sqref="I5"/>
    </sheetView>
  </sheetViews>
  <sheetFormatPr defaultColWidth="8.88671875" defaultRowHeight="15.75"/>
  <cols>
    <col min="1" max="1" width="18.5546875" style="3" customWidth="1"/>
    <col min="2" max="3" width="9.77734375" style="3" hidden="1" customWidth="1"/>
    <col min="4" max="7" width="10.77734375" style="3" customWidth="1"/>
    <col min="8" max="8" width="8.88671875" style="3" customWidth="1"/>
    <col min="9" max="10" width="9.99609375" style="3" bestFit="1" customWidth="1"/>
    <col min="11" max="16384" width="8.88671875" style="3" customWidth="1"/>
  </cols>
  <sheetData>
    <row r="1" spans="1:7" ht="24.75" customHeight="1">
      <c r="A1" s="2" t="s">
        <v>164</v>
      </c>
      <c r="B1" s="1"/>
      <c r="C1" s="1"/>
      <c r="D1" s="1"/>
      <c r="E1" s="1"/>
      <c r="F1" s="1"/>
      <c r="G1" s="1"/>
    </row>
    <row r="2" spans="1:7" ht="30" customHeight="1">
      <c r="A2" s="75"/>
      <c r="B2" s="14" t="s">
        <v>13</v>
      </c>
      <c r="C2" s="14" t="s">
        <v>9</v>
      </c>
      <c r="D2" s="14" t="s">
        <v>229</v>
      </c>
      <c r="E2" s="14" t="s">
        <v>165</v>
      </c>
      <c r="F2" s="14" t="s">
        <v>166</v>
      </c>
      <c r="G2" s="14" t="s">
        <v>167</v>
      </c>
    </row>
    <row r="3" spans="1:7" ht="21.75" customHeight="1">
      <c r="A3" s="103" t="s">
        <v>168</v>
      </c>
      <c r="B3" s="103"/>
      <c r="C3" s="103"/>
      <c r="D3" s="103"/>
      <c r="E3" s="103"/>
      <c r="F3" s="103"/>
      <c r="G3" s="103"/>
    </row>
    <row r="4" spans="1:8" ht="12.75" customHeight="1">
      <c r="A4" s="5" t="s">
        <v>23</v>
      </c>
      <c r="B4" s="4"/>
      <c r="C4" s="4"/>
      <c r="D4" s="33">
        <v>11165</v>
      </c>
      <c r="E4" s="4">
        <v>1813532</v>
      </c>
      <c r="F4" s="4">
        <v>94547</v>
      </c>
      <c r="G4" s="33">
        <v>355848</v>
      </c>
      <c r="H4" s="4"/>
    </row>
    <row r="5" spans="1:8" ht="12.75" customHeight="1">
      <c r="A5" s="5" t="s">
        <v>24</v>
      </c>
      <c r="B5" s="4"/>
      <c r="C5" s="4"/>
      <c r="D5" s="33">
        <v>10917.5</v>
      </c>
      <c r="E5" s="4">
        <v>1723888</v>
      </c>
      <c r="F5" s="4">
        <v>100014</v>
      </c>
      <c r="G5" s="33">
        <v>390768</v>
      </c>
      <c r="H5" s="4"/>
    </row>
    <row r="6" spans="1:8" ht="12.75" customHeight="1">
      <c r="A6" s="5" t="s">
        <v>28</v>
      </c>
      <c r="B6" s="4"/>
      <c r="C6" s="4"/>
      <c r="D6" s="33">
        <v>10750.5</v>
      </c>
      <c r="E6" s="4">
        <v>1758978</v>
      </c>
      <c r="F6" s="4">
        <v>84635</v>
      </c>
      <c r="G6" s="33">
        <v>370713</v>
      </c>
      <c r="H6" s="4"/>
    </row>
    <row r="7" spans="1:8" ht="12.75" customHeight="1">
      <c r="A7" s="5" t="s">
        <v>33</v>
      </c>
      <c r="B7" s="4"/>
      <c r="C7" s="4"/>
      <c r="D7" s="33">
        <v>9977.5</v>
      </c>
      <c r="E7" s="4">
        <v>1453427</v>
      </c>
      <c r="F7" s="4">
        <v>77281</v>
      </c>
      <c r="G7" s="33">
        <v>298964.1</v>
      </c>
      <c r="H7" s="4"/>
    </row>
    <row r="8" spans="1:8" ht="12.75" customHeight="1">
      <c r="A8" s="5" t="s">
        <v>96</v>
      </c>
      <c r="B8" s="4"/>
      <c r="C8" s="4"/>
      <c r="D8" s="33">
        <v>8888.5</v>
      </c>
      <c r="E8" s="4">
        <v>1281927</v>
      </c>
      <c r="F8" s="4">
        <v>65799</v>
      </c>
      <c r="G8" s="33">
        <v>280351.2</v>
      </c>
      <c r="H8" s="4"/>
    </row>
    <row r="9" spans="1:7" ht="21.75" customHeight="1">
      <c r="A9" s="102" t="s">
        <v>172</v>
      </c>
      <c r="B9" s="102"/>
      <c r="C9" s="102"/>
      <c r="D9" s="102"/>
      <c r="E9" s="102"/>
      <c r="F9" s="102"/>
      <c r="G9" s="102"/>
    </row>
    <row r="10" spans="1:7" ht="15" customHeight="1">
      <c r="A10" s="52" t="s">
        <v>169</v>
      </c>
      <c r="B10" s="76">
        <v>8279</v>
      </c>
      <c r="C10" s="76">
        <v>9758</v>
      </c>
      <c r="D10" s="77">
        <v>3382.5</v>
      </c>
      <c r="E10" s="76">
        <v>651882</v>
      </c>
      <c r="F10" s="76">
        <v>27978</v>
      </c>
      <c r="G10" s="77">
        <v>87023.7</v>
      </c>
    </row>
    <row r="11" spans="1:7" ht="30" customHeight="1">
      <c r="A11" s="99" t="s">
        <v>170</v>
      </c>
      <c r="B11" s="76">
        <v>74279</v>
      </c>
      <c r="C11" s="76">
        <v>89279</v>
      </c>
      <c r="D11" s="77">
        <v>791</v>
      </c>
      <c r="E11" s="76">
        <v>57853</v>
      </c>
      <c r="F11" s="77" t="s">
        <v>130</v>
      </c>
      <c r="G11" s="77" t="s">
        <v>130</v>
      </c>
    </row>
    <row r="12" spans="1:7" ht="15" customHeight="1">
      <c r="A12" s="52" t="s">
        <v>29</v>
      </c>
      <c r="B12" s="76">
        <v>13586</v>
      </c>
      <c r="C12" s="76">
        <v>4762</v>
      </c>
      <c r="D12" s="77">
        <v>833</v>
      </c>
      <c r="E12" s="76">
        <v>79239</v>
      </c>
      <c r="F12" s="76">
        <v>4838</v>
      </c>
      <c r="G12" s="77">
        <v>15568</v>
      </c>
    </row>
    <row r="13" spans="1:7" ht="15" customHeight="1">
      <c r="A13" s="52" t="s">
        <v>171</v>
      </c>
      <c r="B13" s="76">
        <v>11011</v>
      </c>
      <c r="C13" s="76">
        <v>3764</v>
      </c>
      <c r="D13" s="77">
        <v>3428.5</v>
      </c>
      <c r="E13" s="76">
        <v>408192</v>
      </c>
      <c r="F13" s="76">
        <v>18824</v>
      </c>
      <c r="G13" s="77">
        <v>56376</v>
      </c>
    </row>
    <row r="14" spans="1:7" ht="15" customHeight="1">
      <c r="A14" s="52" t="s">
        <v>30</v>
      </c>
      <c r="B14" s="76">
        <v>1050</v>
      </c>
      <c r="C14" s="76">
        <v>5114</v>
      </c>
      <c r="D14" s="77">
        <v>229</v>
      </c>
      <c r="E14" s="76">
        <v>37501</v>
      </c>
      <c r="F14" s="76">
        <v>6985</v>
      </c>
      <c r="G14" s="77">
        <v>48328</v>
      </c>
    </row>
    <row r="15" spans="1:7" ht="30" customHeight="1">
      <c r="A15" s="78" t="s">
        <v>32</v>
      </c>
      <c r="B15" s="76">
        <v>567</v>
      </c>
      <c r="C15" s="76">
        <v>7318</v>
      </c>
      <c r="D15" s="33">
        <v>224.5</v>
      </c>
      <c r="E15" s="4">
        <v>47260</v>
      </c>
      <c r="F15" s="4">
        <v>7174</v>
      </c>
      <c r="G15" s="33">
        <v>73055.5</v>
      </c>
    </row>
    <row r="16" spans="1:7" ht="15" customHeight="1">
      <c r="A16" s="52" t="s">
        <v>31</v>
      </c>
      <c r="B16" s="76">
        <v>2528</v>
      </c>
      <c r="C16" s="76">
        <v>13099</v>
      </c>
      <c r="D16" s="77" t="s">
        <v>130</v>
      </c>
      <c r="E16" s="77" t="s">
        <v>130</v>
      </c>
      <c r="F16" s="77" t="s">
        <v>130</v>
      </c>
      <c r="G16" s="77" t="s">
        <v>130</v>
      </c>
    </row>
    <row r="17" spans="1:7" ht="12.75" customHeight="1">
      <c r="A17" s="6"/>
      <c r="B17" s="4"/>
      <c r="C17" s="4"/>
      <c r="D17" s="33"/>
      <c r="E17" s="33"/>
      <c r="F17" s="33"/>
      <c r="G17" s="33"/>
    </row>
    <row r="18" spans="1:7" ht="12.75" customHeight="1">
      <c r="A18" s="6" t="s">
        <v>103</v>
      </c>
      <c r="B18" s="4"/>
      <c r="C18" s="4"/>
      <c r="D18" s="33">
        <v>8888.5</v>
      </c>
      <c r="E18" s="4">
        <v>1281927</v>
      </c>
      <c r="F18" s="4">
        <v>65799</v>
      </c>
      <c r="G18" s="33">
        <v>280351.2</v>
      </c>
    </row>
    <row r="19" spans="1:7" ht="12.75" customHeight="1">
      <c r="A19" s="6" t="s">
        <v>108</v>
      </c>
      <c r="B19" s="4"/>
      <c r="C19" s="4"/>
      <c r="D19" s="33">
        <v>45378.5</v>
      </c>
      <c r="E19" s="4">
        <v>7063193</v>
      </c>
      <c r="F19" s="4">
        <v>1045148</v>
      </c>
      <c r="G19" s="33">
        <v>1825944.2</v>
      </c>
    </row>
    <row r="20" spans="1:7" ht="24.75" customHeight="1">
      <c r="A20" s="16" t="s">
        <v>109</v>
      </c>
      <c r="B20" s="56" t="e">
        <f>#REF!/B19*100</f>
        <v>#REF!</v>
      </c>
      <c r="C20" s="56" t="e">
        <f>#REF!/C19*100</f>
        <v>#REF!</v>
      </c>
      <c r="D20" s="56">
        <f>D8/D19*100</f>
        <v>19.587469837037364</v>
      </c>
      <c r="E20" s="56">
        <f>E8/E19*100</f>
        <v>18.149397871472576</v>
      </c>
      <c r="F20" s="56">
        <f>F8/F19*100</f>
        <v>6.295663389299888</v>
      </c>
      <c r="G20" s="56">
        <f>G8/G19*100</f>
        <v>15.353766013222092</v>
      </c>
    </row>
    <row r="21" spans="1:7" ht="12.75">
      <c r="A21" s="8"/>
      <c r="B21" s="9"/>
      <c r="C21" s="9"/>
      <c r="D21" s="9"/>
      <c r="E21" s="9"/>
      <c r="F21" s="9"/>
      <c r="G21" s="9"/>
    </row>
    <row r="22" spans="1:7" ht="27" customHeight="1">
      <c r="A22" s="130" t="s">
        <v>206</v>
      </c>
      <c r="B22" s="130"/>
      <c r="C22" s="130"/>
      <c r="D22" s="130"/>
      <c r="E22" s="130"/>
      <c r="F22" s="130"/>
      <c r="G22" s="130"/>
    </row>
  </sheetData>
  <sheetProtection/>
  <mergeCells count="3">
    <mergeCell ref="A22:G22"/>
    <mergeCell ref="A9:G9"/>
    <mergeCell ref="A3:G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9">
      <selection activeCell="A35" sqref="A35:F35"/>
    </sheetView>
  </sheetViews>
  <sheetFormatPr defaultColWidth="7.10546875" defaultRowHeight="15.75"/>
  <cols>
    <col min="1" max="1" width="12.6640625" style="24" customWidth="1"/>
    <col min="2" max="2" width="7.77734375" style="24" customWidth="1"/>
    <col min="3" max="3" width="8.77734375" style="24" customWidth="1"/>
    <col min="4" max="4" width="7.77734375" style="24" customWidth="1"/>
    <col min="5" max="5" width="0.88671875" style="24" customWidth="1"/>
    <col min="6" max="7" width="9.21484375" style="24" customWidth="1"/>
    <col min="8" max="8" width="7.77734375" style="24" customWidth="1"/>
    <col min="9" max="9" width="7.10546875" style="24" customWidth="1"/>
    <col min="10" max="10" width="8.3359375" style="24" bestFit="1" customWidth="1"/>
    <col min="11" max="16384" width="7.10546875" style="24" customWidth="1"/>
  </cols>
  <sheetData>
    <row r="1" spans="1:8" ht="30" customHeight="1">
      <c r="A1" s="131" t="s">
        <v>173</v>
      </c>
      <c r="B1" s="132"/>
      <c r="C1" s="132"/>
      <c r="D1" s="132"/>
      <c r="E1" s="132"/>
      <c r="F1" s="132"/>
      <c r="G1" s="132"/>
      <c r="H1" s="132"/>
    </row>
    <row r="2" spans="1:8" ht="25.5" customHeight="1">
      <c r="A2" s="29"/>
      <c r="B2" s="135" t="s">
        <v>174</v>
      </c>
      <c r="C2" s="135"/>
      <c r="D2" s="135"/>
      <c r="E2" s="30"/>
      <c r="F2" s="135" t="s">
        <v>165</v>
      </c>
      <c r="G2" s="135"/>
      <c r="H2" s="135"/>
    </row>
    <row r="3" spans="1:8" ht="40.5" customHeight="1">
      <c r="A3" s="26"/>
      <c r="B3" s="31" t="s">
        <v>175</v>
      </c>
      <c r="C3" s="64" t="s">
        <v>176</v>
      </c>
      <c r="D3" s="31" t="s">
        <v>177</v>
      </c>
      <c r="E3" s="31"/>
      <c r="F3" s="31" t="s">
        <v>175</v>
      </c>
      <c r="G3" s="64" t="s">
        <v>176</v>
      </c>
      <c r="H3" s="53" t="s">
        <v>177</v>
      </c>
    </row>
    <row r="4" spans="1:8" ht="12.75">
      <c r="A4" s="25"/>
      <c r="B4" s="34"/>
      <c r="C4" s="34"/>
      <c r="D4" s="34"/>
      <c r="E4" s="34"/>
      <c r="F4" s="34"/>
      <c r="G4" s="34"/>
      <c r="H4" s="34"/>
    </row>
    <row r="5" spans="1:10" ht="12.75">
      <c r="A5" s="24" t="s">
        <v>17</v>
      </c>
      <c r="B5" s="28">
        <v>46569</v>
      </c>
      <c r="C5" s="28">
        <v>3342</v>
      </c>
      <c r="D5" s="32">
        <v>-5.7</v>
      </c>
      <c r="E5" s="28"/>
      <c r="F5" s="28">
        <v>4341696</v>
      </c>
      <c r="G5" s="28">
        <v>194833</v>
      </c>
      <c r="H5" s="32">
        <v>-0.5</v>
      </c>
      <c r="J5" s="59"/>
    </row>
    <row r="6" spans="1:8" ht="12.75">
      <c r="A6" s="25"/>
      <c r="B6" s="28"/>
      <c r="C6" s="28"/>
      <c r="D6" s="32"/>
      <c r="E6" s="28"/>
      <c r="F6" s="28"/>
      <c r="G6" s="28"/>
      <c r="H6" s="32"/>
    </row>
    <row r="7" spans="1:8" ht="12.75">
      <c r="A7" s="25" t="s">
        <v>18</v>
      </c>
      <c r="B7" s="4">
        <v>57249</v>
      </c>
      <c r="C7" s="4">
        <v>5052</v>
      </c>
      <c r="D7" s="33">
        <v>3.5</v>
      </c>
      <c r="E7" s="4"/>
      <c r="F7" s="4">
        <v>6301832</v>
      </c>
      <c r="G7" s="4">
        <v>376028</v>
      </c>
      <c r="H7" s="33">
        <v>6.72</v>
      </c>
    </row>
    <row r="8" spans="1:8" ht="12.75">
      <c r="A8" s="25"/>
      <c r="B8" s="4"/>
      <c r="C8" s="4"/>
      <c r="D8" s="33"/>
      <c r="E8" s="4"/>
      <c r="F8" s="4"/>
      <c r="G8" s="4"/>
      <c r="H8" s="33"/>
    </row>
    <row r="9" spans="1:8" ht="12.75">
      <c r="A9" s="25" t="s">
        <v>19</v>
      </c>
      <c r="B9" s="4">
        <v>14560</v>
      </c>
      <c r="C9" s="4">
        <v>489</v>
      </c>
      <c r="D9" s="33">
        <v>47.59</v>
      </c>
      <c r="E9" s="4"/>
      <c r="F9" s="4">
        <v>1682151</v>
      </c>
      <c r="G9" s="4">
        <v>1522</v>
      </c>
      <c r="H9" s="33">
        <v>57.4</v>
      </c>
    </row>
    <row r="10" spans="1:8" ht="12.75">
      <c r="A10" s="25"/>
      <c r="B10" s="4"/>
      <c r="C10" s="4"/>
      <c r="D10" s="33"/>
      <c r="E10" s="4"/>
      <c r="F10" s="4"/>
      <c r="G10" s="4"/>
      <c r="H10" s="33"/>
    </row>
    <row r="11" spans="1:8" ht="12.75">
      <c r="A11" s="25" t="s">
        <v>26</v>
      </c>
      <c r="B11" s="4">
        <v>4040</v>
      </c>
      <c r="C11" s="4">
        <v>338</v>
      </c>
      <c r="D11" s="33">
        <v>14.8</v>
      </c>
      <c r="E11" s="4"/>
      <c r="F11" s="4">
        <v>139805</v>
      </c>
      <c r="G11" s="4">
        <v>13097</v>
      </c>
      <c r="H11" s="33">
        <v>2.15</v>
      </c>
    </row>
    <row r="12" spans="1:8" ht="12.75">
      <c r="A12" s="25"/>
      <c r="B12" s="4"/>
      <c r="C12" s="4"/>
      <c r="D12" s="33"/>
      <c r="E12" s="4"/>
      <c r="F12" s="4"/>
      <c r="G12" s="4"/>
      <c r="H12" s="33"/>
    </row>
    <row r="13" spans="1:8" ht="12.75">
      <c r="A13" s="25" t="s">
        <v>25</v>
      </c>
      <c r="B13" s="4">
        <v>2837</v>
      </c>
      <c r="C13" s="4">
        <v>376</v>
      </c>
      <c r="D13" s="33">
        <v>-24.1</v>
      </c>
      <c r="E13" s="4"/>
      <c r="F13" s="4">
        <v>192306</v>
      </c>
      <c r="G13" s="4">
        <v>40349</v>
      </c>
      <c r="H13" s="33">
        <v>2.3</v>
      </c>
    </row>
    <row r="14" spans="1:8" ht="12.75">
      <c r="A14" s="25"/>
      <c r="B14" s="4"/>
      <c r="C14" s="4"/>
      <c r="D14" s="33"/>
      <c r="E14" s="4"/>
      <c r="F14" s="4"/>
      <c r="G14" s="4"/>
      <c r="H14" s="33"/>
    </row>
    <row r="15" spans="1:8" ht="12.75">
      <c r="A15" s="63" t="s">
        <v>178</v>
      </c>
      <c r="B15" s="62">
        <v>1433221</v>
      </c>
      <c r="C15" s="62">
        <v>113350</v>
      </c>
      <c r="D15" s="61">
        <v>3.7</v>
      </c>
      <c r="E15" s="62"/>
      <c r="F15" s="62">
        <v>138909695</v>
      </c>
      <c r="G15" s="62">
        <v>6956376</v>
      </c>
      <c r="H15" s="61">
        <v>6.97</v>
      </c>
    </row>
    <row r="16" spans="1:8" ht="12.75">
      <c r="A16" s="26"/>
      <c r="B16" s="9"/>
      <c r="C16" s="9"/>
      <c r="D16" s="39"/>
      <c r="E16" s="9"/>
      <c r="F16" s="9"/>
      <c r="G16" s="9"/>
      <c r="H16" s="39"/>
    </row>
    <row r="17" spans="1:8" ht="25.5" customHeight="1">
      <c r="A17" s="141" t="s">
        <v>148</v>
      </c>
      <c r="B17" s="142"/>
      <c r="C17" s="142"/>
      <c r="D17" s="142"/>
      <c r="E17" s="142"/>
      <c r="F17" s="142"/>
      <c r="G17" s="142"/>
      <c r="H17" s="142"/>
    </row>
    <row r="18" ht="24.75" customHeight="1"/>
    <row r="19" spans="1:8" ht="30" customHeight="1">
      <c r="A19" s="137" t="s">
        <v>173</v>
      </c>
      <c r="B19" s="138"/>
      <c r="C19" s="138"/>
      <c r="D19" s="138"/>
      <c r="E19" s="138"/>
      <c r="F19" s="138"/>
      <c r="G19" s="138"/>
      <c r="H19" s="138"/>
    </row>
    <row r="20" spans="1:8" ht="24.75" customHeight="1">
      <c r="A20" s="29"/>
      <c r="B20" s="139" t="s">
        <v>179</v>
      </c>
      <c r="C20" s="135" t="s">
        <v>15</v>
      </c>
      <c r="D20" s="136"/>
      <c r="E20" s="136"/>
      <c r="F20" s="136"/>
      <c r="G20" s="35"/>
      <c r="H20" s="35"/>
    </row>
    <row r="21" spans="1:8" ht="39" customHeight="1">
      <c r="A21" s="26"/>
      <c r="B21" s="140"/>
      <c r="C21" s="31" t="s">
        <v>116</v>
      </c>
      <c r="D21" s="64" t="s">
        <v>176</v>
      </c>
      <c r="E21" s="26"/>
      <c r="F21" s="31" t="s">
        <v>27</v>
      </c>
      <c r="G21" s="35"/>
      <c r="H21" s="54"/>
    </row>
    <row r="22" spans="1:8" ht="12.75">
      <c r="A22" s="29"/>
      <c r="B22" s="30"/>
      <c r="C22" s="34"/>
      <c r="E22" s="25"/>
      <c r="F22" s="34"/>
      <c r="G22" s="34"/>
      <c r="H22" s="34"/>
    </row>
    <row r="23" spans="1:8" ht="12.75">
      <c r="A23" s="25" t="s">
        <v>17</v>
      </c>
      <c r="B23" s="4">
        <v>20319</v>
      </c>
      <c r="C23" s="4">
        <v>2827</v>
      </c>
      <c r="D23" s="27" t="s">
        <v>14</v>
      </c>
      <c r="E23" s="25"/>
      <c r="F23" s="33">
        <v>-13.5</v>
      </c>
      <c r="G23" s="4"/>
      <c r="H23" s="33"/>
    </row>
    <row r="24" spans="1:8" ht="12.75">
      <c r="A24" s="25"/>
      <c r="B24" s="38"/>
      <c r="C24" s="4"/>
      <c r="D24" s="27">
        <v>101</v>
      </c>
      <c r="E24" s="25"/>
      <c r="F24" s="33"/>
      <c r="G24" s="4"/>
      <c r="H24" s="33"/>
    </row>
    <row r="25" spans="1:8" ht="12.75">
      <c r="A25" s="25" t="s">
        <v>18</v>
      </c>
      <c r="B25" s="4">
        <v>19075</v>
      </c>
      <c r="C25" s="4">
        <v>9286</v>
      </c>
      <c r="D25" s="4">
        <v>6</v>
      </c>
      <c r="E25" s="25"/>
      <c r="F25" s="33">
        <v>20</v>
      </c>
      <c r="G25" s="4"/>
      <c r="H25" s="33"/>
    </row>
    <row r="26" spans="1:8" ht="12.75">
      <c r="A26" s="25"/>
      <c r="B26" s="4"/>
      <c r="C26" s="4"/>
      <c r="D26" s="27"/>
      <c r="E26" s="25"/>
      <c r="F26" s="33"/>
      <c r="G26" s="4"/>
      <c r="H26" s="33"/>
    </row>
    <row r="27" spans="1:8" ht="12.75">
      <c r="A27" s="25" t="s">
        <v>19</v>
      </c>
      <c r="B27" s="4">
        <v>344</v>
      </c>
      <c r="C27" s="4">
        <v>10</v>
      </c>
      <c r="D27" s="4" t="s">
        <v>14</v>
      </c>
      <c r="E27" s="25"/>
      <c r="F27" s="33">
        <v>25</v>
      </c>
      <c r="G27" s="4"/>
      <c r="H27" s="33"/>
    </row>
    <row r="28" spans="1:8" ht="12.75">
      <c r="A28" s="25"/>
      <c r="B28" s="4"/>
      <c r="C28" s="4"/>
      <c r="D28" s="27"/>
      <c r="E28" s="4"/>
      <c r="F28" s="4"/>
      <c r="G28" s="4"/>
      <c r="H28" s="33"/>
    </row>
    <row r="29" spans="1:8" ht="12.75">
      <c r="A29" s="25" t="s">
        <v>26</v>
      </c>
      <c r="B29" s="4">
        <v>363</v>
      </c>
      <c r="C29" s="4">
        <v>60</v>
      </c>
      <c r="D29" s="27" t="s">
        <v>14</v>
      </c>
      <c r="E29" s="4"/>
      <c r="F29" s="33">
        <v>-4.8</v>
      </c>
      <c r="G29" s="4"/>
      <c r="H29" s="33"/>
    </row>
    <row r="30" spans="1:8" ht="12.75">
      <c r="A30" s="25"/>
      <c r="B30" s="4"/>
      <c r="C30" s="4"/>
      <c r="D30" s="27"/>
      <c r="E30" s="4"/>
      <c r="F30" s="33"/>
      <c r="G30" s="4"/>
      <c r="H30" s="33"/>
    </row>
    <row r="31" spans="1:8" ht="12.75">
      <c r="A31" s="25" t="s">
        <v>25</v>
      </c>
      <c r="B31" s="4">
        <v>12</v>
      </c>
      <c r="C31" s="4">
        <v>34</v>
      </c>
      <c r="D31" s="4">
        <v>1</v>
      </c>
      <c r="E31" s="4"/>
      <c r="F31" s="33">
        <v>-27.7</v>
      </c>
      <c r="G31" s="4"/>
      <c r="H31" s="33"/>
    </row>
    <row r="32" spans="1:8" ht="12.75">
      <c r="A32" s="25"/>
      <c r="B32" s="4"/>
      <c r="C32" s="4"/>
      <c r="D32" s="27"/>
      <c r="E32" s="4"/>
      <c r="F32" s="33"/>
      <c r="G32" s="4"/>
      <c r="H32" s="33"/>
    </row>
    <row r="33" spans="1:8" ht="12.75">
      <c r="A33" s="25" t="s">
        <v>178</v>
      </c>
      <c r="B33" s="4">
        <v>998740</v>
      </c>
      <c r="C33" s="4">
        <v>865843</v>
      </c>
      <c r="D33" s="4">
        <v>49035</v>
      </c>
      <c r="E33" s="25"/>
      <c r="F33" s="33">
        <v>17.8</v>
      </c>
      <c r="G33" s="4"/>
      <c r="H33" s="33"/>
    </row>
    <row r="34" spans="1:8" ht="12.75">
      <c r="A34" s="26"/>
      <c r="B34" s="9"/>
      <c r="C34" s="9"/>
      <c r="D34" s="26"/>
      <c r="E34" s="26"/>
      <c r="F34" s="39"/>
      <c r="G34" s="4"/>
      <c r="H34" s="33"/>
    </row>
    <row r="35" spans="1:8" ht="25.5" customHeight="1">
      <c r="A35" s="141" t="s">
        <v>203</v>
      </c>
      <c r="B35" s="142"/>
      <c r="C35" s="142"/>
      <c r="D35" s="142"/>
      <c r="E35" s="142"/>
      <c r="F35" s="142"/>
      <c r="G35" s="74"/>
      <c r="H35" s="74"/>
    </row>
    <row r="36" ht="12.75">
      <c r="A36" s="24" t="s">
        <v>149</v>
      </c>
    </row>
    <row r="37" ht="12.75">
      <c r="A37" s="24" t="s">
        <v>150</v>
      </c>
    </row>
    <row r="38" spans="1:8" ht="15.75">
      <c r="A38" s="133" t="s">
        <v>151</v>
      </c>
      <c r="B38" s="133"/>
      <c r="C38" s="133"/>
      <c r="D38" s="133"/>
      <c r="E38" s="133"/>
      <c r="F38" s="133"/>
      <c r="G38" s="134"/>
      <c r="H38" s="134"/>
    </row>
    <row r="40" spans="2:6" ht="12.75">
      <c r="B40" s="59"/>
      <c r="C40" s="59"/>
      <c r="D40" s="59"/>
      <c r="F40" s="59"/>
    </row>
    <row r="41" spans="2:6" ht="12.75">
      <c r="B41" s="37"/>
      <c r="C41" s="37"/>
      <c r="D41" s="37"/>
      <c r="F41" s="37"/>
    </row>
  </sheetData>
  <sheetProtection/>
  <mergeCells count="9">
    <mergeCell ref="A1:H1"/>
    <mergeCell ref="A38:H38"/>
    <mergeCell ref="C20:F20"/>
    <mergeCell ref="A19:H19"/>
    <mergeCell ref="B20:B21"/>
    <mergeCell ref="A35:F35"/>
    <mergeCell ref="F2:H2"/>
    <mergeCell ref="B2:D2"/>
    <mergeCell ref="A17:H1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D1" sqref="D1"/>
    </sheetView>
  </sheetViews>
  <sheetFormatPr defaultColWidth="7.10546875" defaultRowHeight="15.75"/>
  <cols>
    <col min="1" max="1" width="29.77734375" style="24" customWidth="1"/>
    <col min="2" max="2" width="18.77734375" style="24" customWidth="1"/>
    <col min="3" max="3" width="7.10546875" style="24" customWidth="1"/>
    <col min="4" max="4" width="8.3359375" style="24" bestFit="1" customWidth="1"/>
    <col min="5" max="16384" width="7.10546875" style="24" customWidth="1"/>
  </cols>
  <sheetData>
    <row r="1" spans="1:2" ht="30" customHeight="1">
      <c r="A1" s="131" t="s">
        <v>230</v>
      </c>
      <c r="B1" s="131"/>
    </row>
    <row r="2" spans="1:2" ht="24.75" customHeight="1">
      <c r="A2" s="93"/>
      <c r="B2" s="94" t="s">
        <v>180</v>
      </c>
    </row>
    <row r="3" spans="1:2" ht="12.75" customHeight="1">
      <c r="A3" s="25"/>
      <c r="B3" s="34"/>
    </row>
    <row r="4" spans="1:4" ht="12.75">
      <c r="A4" s="24" t="s">
        <v>43</v>
      </c>
      <c r="B4" s="28">
        <v>696561</v>
      </c>
      <c r="D4" s="59"/>
    </row>
    <row r="5" spans="1:4" ht="12.75">
      <c r="A5" s="24" t="s">
        <v>44</v>
      </c>
      <c r="B5" s="28">
        <v>715450</v>
      </c>
      <c r="D5" s="59"/>
    </row>
    <row r="6" spans="1:4" ht="12.75">
      <c r="A6" s="24" t="s">
        <v>47</v>
      </c>
      <c r="B6" s="28">
        <v>237178</v>
      </c>
      <c r="D6" s="59"/>
    </row>
    <row r="7" spans="1:4" ht="12.75">
      <c r="A7" s="24" t="s">
        <v>48</v>
      </c>
      <c r="B7" s="28">
        <v>241932</v>
      </c>
      <c r="D7" s="59"/>
    </row>
    <row r="8" spans="1:4" ht="12.75">
      <c r="A8" s="24" t="s">
        <v>51</v>
      </c>
      <c r="B8" s="28">
        <v>233663</v>
      </c>
      <c r="D8" s="59"/>
    </row>
    <row r="9" spans="1:4" ht="12.75">
      <c r="A9" s="24" t="s">
        <v>52</v>
      </c>
      <c r="B9" s="28">
        <v>234699</v>
      </c>
      <c r="D9" s="59"/>
    </row>
    <row r="10" spans="1:4" ht="12.75">
      <c r="A10" s="24" t="s">
        <v>60</v>
      </c>
      <c r="B10" s="28">
        <v>100741</v>
      </c>
      <c r="D10" s="59"/>
    </row>
    <row r="11" spans="1:2" ht="12.75">
      <c r="A11" s="24" t="s">
        <v>61</v>
      </c>
      <c r="B11" s="28">
        <v>100693</v>
      </c>
    </row>
    <row r="12" spans="1:2" ht="12.75">
      <c r="A12" s="24" t="s">
        <v>64</v>
      </c>
      <c r="B12" s="28">
        <v>91074</v>
      </c>
    </row>
    <row r="13" spans="1:2" ht="12.75">
      <c r="A13" s="24" t="s">
        <v>65</v>
      </c>
      <c r="B13" s="28">
        <v>91328</v>
      </c>
    </row>
    <row r="14" spans="1:2" ht="12.75">
      <c r="A14" s="24" t="s">
        <v>66</v>
      </c>
      <c r="B14" s="28">
        <v>81935</v>
      </c>
    </row>
    <row r="15" spans="1:2" ht="12.75">
      <c r="A15" s="24" t="s">
        <v>67</v>
      </c>
      <c r="B15" s="28">
        <v>82663</v>
      </c>
    </row>
    <row r="16" spans="1:2" ht="12.75">
      <c r="A16" s="24" t="s">
        <v>77</v>
      </c>
      <c r="B16" s="28">
        <v>78492</v>
      </c>
    </row>
    <row r="17" spans="1:2" ht="12.75">
      <c r="A17" s="24" t="s">
        <v>78</v>
      </c>
      <c r="B17" s="28">
        <v>79797</v>
      </c>
    </row>
    <row r="18" spans="1:2" ht="12.75">
      <c r="A18" s="24" t="s">
        <v>80</v>
      </c>
      <c r="B18" s="28">
        <v>68969</v>
      </c>
    </row>
    <row r="19" spans="1:2" ht="12.75">
      <c r="A19" s="24" t="s">
        <v>79</v>
      </c>
      <c r="B19" s="28">
        <v>68900</v>
      </c>
    </row>
    <row r="20" spans="1:2" ht="12.75">
      <c r="A20" s="24" t="s">
        <v>81</v>
      </c>
      <c r="B20" s="28">
        <v>53547</v>
      </c>
    </row>
    <row r="21" spans="1:2" ht="12.75">
      <c r="A21" s="24" t="s">
        <v>82</v>
      </c>
      <c r="B21" s="28">
        <v>52896</v>
      </c>
    </row>
    <row r="22" spans="1:2" ht="12.75">
      <c r="A22" s="24" t="s">
        <v>85</v>
      </c>
      <c r="B22" s="28">
        <v>63790</v>
      </c>
    </row>
    <row r="23" spans="1:2" ht="12.75">
      <c r="A23" s="24" t="s">
        <v>86</v>
      </c>
      <c r="B23" s="28">
        <v>64256</v>
      </c>
    </row>
    <row r="24" spans="1:2" ht="12.75" customHeight="1">
      <c r="A24" s="25"/>
      <c r="B24" s="28"/>
    </row>
    <row r="25" spans="1:2" ht="12.75">
      <c r="A25" s="25" t="s">
        <v>41</v>
      </c>
      <c r="B25" s="4">
        <v>862701</v>
      </c>
    </row>
    <row r="26" spans="1:2" ht="12.75">
      <c r="A26" s="25" t="s">
        <v>42</v>
      </c>
      <c r="B26" s="4">
        <v>855041</v>
      </c>
    </row>
    <row r="27" spans="1:2" ht="12.75">
      <c r="A27" s="25" t="s">
        <v>45</v>
      </c>
      <c r="B27" s="4">
        <v>404706</v>
      </c>
    </row>
    <row r="28" spans="1:2" ht="12.75">
      <c r="A28" s="25" t="s">
        <v>46</v>
      </c>
      <c r="B28" s="4">
        <v>401164</v>
      </c>
    </row>
    <row r="29" spans="1:2" ht="12.75">
      <c r="A29" s="25" t="s">
        <v>49</v>
      </c>
      <c r="B29" s="4">
        <v>271147</v>
      </c>
    </row>
    <row r="30" spans="1:2" ht="12.75">
      <c r="A30" s="25" t="s">
        <v>50</v>
      </c>
      <c r="B30" s="4">
        <v>273181</v>
      </c>
    </row>
    <row r="31" spans="1:2" ht="12.75">
      <c r="A31" s="63" t="s">
        <v>53</v>
      </c>
      <c r="B31" s="62">
        <v>146586</v>
      </c>
    </row>
    <row r="32" spans="1:2" ht="12.75">
      <c r="A32" s="63" t="s">
        <v>87</v>
      </c>
      <c r="B32" s="62">
        <v>144437</v>
      </c>
    </row>
    <row r="33" spans="1:2" s="92" customFormat="1" ht="12.75">
      <c r="A33" s="25" t="s">
        <v>54</v>
      </c>
      <c r="B33" s="62">
        <v>141041</v>
      </c>
    </row>
    <row r="34" spans="1:2" ht="12.75">
      <c r="A34" s="25" t="s">
        <v>55</v>
      </c>
      <c r="B34" s="4">
        <v>140522</v>
      </c>
    </row>
    <row r="35" spans="1:2" ht="12.75">
      <c r="A35" s="25" t="s">
        <v>56</v>
      </c>
      <c r="B35" s="4">
        <v>152032</v>
      </c>
    </row>
    <row r="36" spans="1:2" ht="12.75">
      <c r="A36" s="25" t="s">
        <v>57</v>
      </c>
      <c r="B36" s="4">
        <v>147266</v>
      </c>
    </row>
    <row r="37" spans="1:2" ht="12.75">
      <c r="A37" s="25" t="s">
        <v>58</v>
      </c>
      <c r="B37" s="4">
        <v>163228</v>
      </c>
    </row>
    <row r="38" spans="1:2" ht="12.75">
      <c r="A38" s="25" t="s">
        <v>59</v>
      </c>
      <c r="B38" s="4">
        <v>161049</v>
      </c>
    </row>
    <row r="39" spans="1:2" ht="12.75">
      <c r="A39" s="63" t="s">
        <v>88</v>
      </c>
      <c r="B39" s="62">
        <v>86366</v>
      </c>
    </row>
    <row r="40" spans="1:2" ht="12.75">
      <c r="A40" s="63" t="s">
        <v>70</v>
      </c>
      <c r="B40" s="62">
        <v>82753</v>
      </c>
    </row>
    <row r="41" spans="1:2" ht="12.75">
      <c r="A41" s="25" t="s">
        <v>71</v>
      </c>
      <c r="B41" s="4">
        <v>77498</v>
      </c>
    </row>
    <row r="42" spans="1:2" ht="12.75">
      <c r="A42" s="25" t="s">
        <v>72</v>
      </c>
      <c r="B42" s="4">
        <v>76729</v>
      </c>
    </row>
    <row r="43" spans="1:2" ht="12.75">
      <c r="A43" s="25" t="s">
        <v>83</v>
      </c>
      <c r="B43" s="4">
        <v>55260</v>
      </c>
    </row>
    <row r="44" spans="1:2" ht="12.75">
      <c r="A44" s="25" t="s">
        <v>84</v>
      </c>
      <c r="B44" s="4">
        <v>54739</v>
      </c>
    </row>
    <row r="45" spans="1:2" ht="12.75" customHeight="1">
      <c r="A45" s="25"/>
      <c r="B45" s="4"/>
    </row>
    <row r="46" spans="1:2" ht="12.75">
      <c r="A46" s="25" t="s">
        <v>62</v>
      </c>
      <c r="B46" s="4">
        <v>101999</v>
      </c>
    </row>
    <row r="47" spans="1:2" ht="12.75">
      <c r="A47" s="25" t="s">
        <v>63</v>
      </c>
      <c r="B47" s="4">
        <v>103657</v>
      </c>
    </row>
    <row r="48" spans="1:2" ht="12.75">
      <c r="A48" s="25" t="s">
        <v>68</v>
      </c>
      <c r="B48" s="4">
        <v>69253</v>
      </c>
    </row>
    <row r="49" spans="1:2" ht="12.75">
      <c r="A49" s="25" t="s">
        <v>69</v>
      </c>
      <c r="B49" s="4">
        <v>66747</v>
      </c>
    </row>
    <row r="50" spans="1:2" ht="12.75">
      <c r="A50" s="25" t="s">
        <v>73</v>
      </c>
      <c r="B50" s="4">
        <v>66015</v>
      </c>
    </row>
    <row r="51" spans="1:2" ht="12.75">
      <c r="A51" s="25" t="s">
        <v>74</v>
      </c>
      <c r="B51" s="4">
        <v>66057</v>
      </c>
    </row>
    <row r="52" spans="1:2" ht="12.75">
      <c r="A52" s="25" t="s">
        <v>75</v>
      </c>
      <c r="B52" s="4">
        <v>79046</v>
      </c>
    </row>
    <row r="53" spans="1:2" ht="12.75">
      <c r="A53" s="25" t="s">
        <v>76</v>
      </c>
      <c r="B53" s="4">
        <v>75978</v>
      </c>
    </row>
    <row r="54" spans="1:2" ht="12.75" customHeight="1">
      <c r="A54" s="26"/>
      <c r="B54" s="9"/>
    </row>
    <row r="55" spans="1:2" ht="15.75">
      <c r="A55" s="141" t="s">
        <v>202</v>
      </c>
      <c r="B55" s="142"/>
    </row>
    <row r="56" ht="15" customHeight="1">
      <c r="A56" s="41" t="s">
        <v>181</v>
      </c>
    </row>
    <row r="57" ht="12.75">
      <c r="B57" s="37"/>
    </row>
  </sheetData>
  <sheetProtection/>
  <mergeCells count="2">
    <mergeCell ref="A1:B1"/>
    <mergeCell ref="A55:B5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31" sqref="H31"/>
    </sheetView>
  </sheetViews>
  <sheetFormatPr defaultColWidth="7.10546875" defaultRowHeight="15.75"/>
  <cols>
    <col min="1" max="1" width="12.77734375" style="24" customWidth="1"/>
    <col min="2" max="4" width="10.77734375" style="24" customWidth="1"/>
    <col min="5" max="5" width="7.4453125" style="24" bestFit="1" customWidth="1"/>
    <col min="6" max="7" width="7.5546875" style="24" bestFit="1" customWidth="1"/>
    <col min="8" max="16384" width="7.10546875" style="24" customWidth="1"/>
  </cols>
  <sheetData>
    <row r="1" spans="1:5" ht="30" customHeight="1">
      <c r="A1" s="131" t="s">
        <v>182</v>
      </c>
      <c r="B1" s="131"/>
      <c r="C1" s="131"/>
      <c r="D1" s="137"/>
      <c r="E1" s="23"/>
    </row>
    <row r="2" spans="1:6" ht="24.75" customHeight="1">
      <c r="A2" s="48"/>
      <c r="B2" s="48" t="s">
        <v>40</v>
      </c>
      <c r="C2" s="48" t="s">
        <v>184</v>
      </c>
      <c r="D2" s="35"/>
      <c r="E2" s="25"/>
      <c r="F2" s="34"/>
    </row>
    <row r="3" spans="1:6" ht="24" customHeight="1">
      <c r="A3" s="25"/>
      <c r="B3" s="25"/>
      <c r="C3" s="35"/>
      <c r="D3" s="25"/>
      <c r="E3" s="25"/>
      <c r="F3" s="25"/>
    </row>
    <row r="4" spans="1:6" ht="12.75">
      <c r="A4" s="24" t="s">
        <v>17</v>
      </c>
      <c r="B4" s="91">
        <v>39.38</v>
      </c>
      <c r="C4" s="91">
        <v>60.62</v>
      </c>
      <c r="D4" s="36"/>
      <c r="E4" s="28"/>
      <c r="F4" s="89"/>
    </row>
    <row r="5" spans="1:6" ht="12.75">
      <c r="A5" s="25"/>
      <c r="B5" s="91"/>
      <c r="C5" s="91"/>
      <c r="D5" s="36"/>
      <c r="E5" s="28"/>
      <c r="F5" s="27"/>
    </row>
    <row r="6" spans="1:6" ht="12.75">
      <c r="A6" s="25" t="s">
        <v>18</v>
      </c>
      <c r="B6" s="91">
        <v>37.7</v>
      </c>
      <c r="C6" s="91">
        <v>62.3</v>
      </c>
      <c r="D6" s="36"/>
      <c r="E6" s="4"/>
      <c r="F6" s="27"/>
    </row>
    <row r="7" spans="1:6" ht="12.75">
      <c r="A7" s="25"/>
      <c r="B7" s="91"/>
      <c r="C7" s="91"/>
      <c r="D7" s="4"/>
      <c r="E7" s="4"/>
      <c r="F7" s="27"/>
    </row>
    <row r="8" spans="1:6" ht="12.75">
      <c r="A8" s="25" t="s">
        <v>19</v>
      </c>
      <c r="B8" s="91">
        <v>92.5</v>
      </c>
      <c r="C8" s="91">
        <v>7.5</v>
      </c>
      <c r="D8" s="4"/>
      <c r="E8" s="4"/>
      <c r="F8" s="27"/>
    </row>
    <row r="9" spans="1:6" ht="12.75">
      <c r="A9" s="25"/>
      <c r="B9" s="91"/>
      <c r="C9" s="91"/>
      <c r="D9" s="4"/>
      <c r="E9" s="4"/>
      <c r="F9" s="27"/>
    </row>
    <row r="10" spans="1:6" ht="12.75">
      <c r="A10" s="25" t="s">
        <v>26</v>
      </c>
      <c r="B10" s="100" t="s">
        <v>14</v>
      </c>
      <c r="C10" s="91">
        <v>100</v>
      </c>
      <c r="D10" s="28"/>
      <c r="E10" s="4"/>
      <c r="F10" s="27"/>
    </row>
    <row r="11" spans="1:6" ht="12.75">
      <c r="A11" s="25"/>
      <c r="B11" s="91"/>
      <c r="C11" s="91"/>
      <c r="D11" s="4"/>
      <c r="E11" s="4"/>
      <c r="F11" s="27"/>
    </row>
    <row r="12" spans="1:6" ht="12.75">
      <c r="A12" s="25" t="s">
        <v>25</v>
      </c>
      <c r="B12" s="91">
        <v>3.12</v>
      </c>
      <c r="C12" s="91">
        <v>96.88</v>
      </c>
      <c r="D12" s="28"/>
      <c r="E12" s="4"/>
      <c r="F12" s="27"/>
    </row>
    <row r="13" spans="1:6" ht="12.75">
      <c r="A13" s="25"/>
      <c r="B13" s="91"/>
      <c r="C13" s="91"/>
      <c r="D13" s="4"/>
      <c r="E13" s="4"/>
      <c r="F13" s="27"/>
    </row>
    <row r="14" spans="1:5" ht="12.75">
      <c r="A14" s="25" t="s">
        <v>178</v>
      </c>
      <c r="B14" s="91">
        <v>36.57</v>
      </c>
      <c r="C14" s="91">
        <v>63.43</v>
      </c>
      <c r="D14" s="21"/>
      <c r="E14" s="4"/>
    </row>
    <row r="15" spans="1:5" ht="12.75">
      <c r="A15" s="26"/>
      <c r="B15" s="26"/>
      <c r="C15" s="26"/>
      <c r="D15" s="25"/>
      <c r="E15" s="4"/>
    </row>
    <row r="16" spans="1:4" s="40" customFormat="1" ht="25.5" customHeight="1">
      <c r="A16" s="143" t="s">
        <v>207</v>
      </c>
      <c r="B16" s="143"/>
      <c r="C16" s="143"/>
      <c r="D16" s="144"/>
    </row>
    <row r="20" spans="1:5" ht="30" customHeight="1">
      <c r="A20" s="131" t="s">
        <v>183</v>
      </c>
      <c r="B20" s="131"/>
      <c r="C20" s="131"/>
      <c r="D20" s="131"/>
      <c r="E20" s="23"/>
    </row>
    <row r="21" spans="1:6" ht="24.75" customHeight="1">
      <c r="A21" s="48"/>
      <c r="B21" s="48" t="s">
        <v>174</v>
      </c>
      <c r="C21" s="48" t="s">
        <v>185</v>
      </c>
      <c r="D21" s="48" t="s">
        <v>16</v>
      </c>
      <c r="E21" s="25"/>
      <c r="F21" s="34"/>
    </row>
    <row r="22" spans="1:6" ht="24" customHeight="1">
      <c r="A22" s="25"/>
      <c r="B22" s="25"/>
      <c r="C22" s="35"/>
      <c r="D22" s="25"/>
      <c r="E22" s="25"/>
      <c r="F22" s="25"/>
    </row>
    <row r="23" spans="1:7" ht="12.75">
      <c r="A23" s="24" t="s">
        <v>17</v>
      </c>
      <c r="B23" s="36">
        <v>5912</v>
      </c>
      <c r="C23" s="28">
        <v>594524</v>
      </c>
      <c r="D23" s="36">
        <v>38</v>
      </c>
      <c r="E23" s="28"/>
      <c r="F23" s="96"/>
      <c r="G23" s="59"/>
    </row>
    <row r="24" spans="1:6" ht="12.75">
      <c r="A24" s="25"/>
      <c r="B24" s="21"/>
      <c r="C24" s="28"/>
      <c r="D24" s="36"/>
      <c r="E24" s="28"/>
      <c r="F24" s="27"/>
    </row>
    <row r="25" spans="1:6" ht="12.75">
      <c r="A25" s="25" t="s">
        <v>18</v>
      </c>
      <c r="B25" s="21">
        <v>11757</v>
      </c>
      <c r="C25" s="4">
        <v>1258355</v>
      </c>
      <c r="D25" s="36">
        <v>483</v>
      </c>
      <c r="E25" s="4"/>
      <c r="F25" s="27"/>
    </row>
    <row r="26" spans="1:6" ht="12.75">
      <c r="A26" s="25"/>
      <c r="B26" s="21"/>
      <c r="C26" s="4"/>
      <c r="D26" s="4"/>
      <c r="E26" s="4"/>
      <c r="F26" s="27"/>
    </row>
    <row r="27" spans="1:6" ht="12.75">
      <c r="A27" s="25" t="s">
        <v>19</v>
      </c>
      <c r="B27" s="21">
        <v>4998</v>
      </c>
      <c r="C27" s="4">
        <v>656766</v>
      </c>
      <c r="D27" s="4" t="s">
        <v>14</v>
      </c>
      <c r="E27" s="4"/>
      <c r="F27" s="27"/>
    </row>
    <row r="28" spans="1:6" ht="12.75">
      <c r="A28" s="25"/>
      <c r="B28" s="21"/>
      <c r="C28" s="4"/>
      <c r="D28" s="4"/>
      <c r="E28" s="4"/>
      <c r="F28" s="27"/>
    </row>
    <row r="29" spans="1:6" ht="12.75">
      <c r="A29" s="25" t="s">
        <v>26</v>
      </c>
      <c r="B29" s="28">
        <v>41</v>
      </c>
      <c r="C29" s="28">
        <v>357</v>
      </c>
      <c r="D29" s="28" t="s">
        <v>14</v>
      </c>
      <c r="E29" s="4"/>
      <c r="F29" s="27"/>
    </row>
    <row r="30" spans="1:6" ht="12.75">
      <c r="A30" s="25"/>
      <c r="B30" s="21"/>
      <c r="C30" s="4"/>
      <c r="D30" s="4"/>
      <c r="E30" s="4"/>
      <c r="F30" s="27"/>
    </row>
    <row r="31" spans="1:6" ht="12.75">
      <c r="A31" s="25" t="s">
        <v>25</v>
      </c>
      <c r="B31" s="28">
        <v>19</v>
      </c>
      <c r="C31" s="28">
        <v>357</v>
      </c>
      <c r="D31" s="28" t="s">
        <v>14</v>
      </c>
      <c r="E31" s="4"/>
      <c r="F31" s="27"/>
    </row>
    <row r="32" spans="1:6" ht="12.75">
      <c r="A32" s="25"/>
      <c r="B32" s="21"/>
      <c r="C32" s="4"/>
      <c r="D32" s="4"/>
      <c r="E32" s="4"/>
      <c r="F32" s="27"/>
    </row>
    <row r="33" spans="1:5" ht="12.75">
      <c r="A33" s="25" t="s">
        <v>178</v>
      </c>
      <c r="B33" s="21">
        <v>774932</v>
      </c>
      <c r="C33" s="4">
        <v>79314167</v>
      </c>
      <c r="D33" s="21">
        <v>768748</v>
      </c>
      <c r="E33" s="4"/>
    </row>
    <row r="34" spans="1:5" ht="12.75">
      <c r="A34" s="26"/>
      <c r="B34" s="26"/>
      <c r="C34" s="26"/>
      <c r="D34" s="26"/>
      <c r="E34" s="4"/>
    </row>
    <row r="35" spans="1:4" s="40" customFormat="1" ht="25.5" customHeight="1">
      <c r="A35" s="143" t="s">
        <v>207</v>
      </c>
      <c r="B35" s="143"/>
      <c r="C35" s="143"/>
      <c r="D35" s="143"/>
    </row>
    <row r="36" s="40" customFormat="1" ht="12.75" customHeight="1">
      <c r="A36" s="24" t="s">
        <v>149</v>
      </c>
    </row>
    <row r="37" s="41" customFormat="1" ht="12.75">
      <c r="B37" s="37"/>
    </row>
    <row r="38" ht="12.75">
      <c r="B38" s="59"/>
    </row>
    <row r="39" ht="12.75">
      <c r="B39" s="37"/>
    </row>
  </sheetData>
  <sheetProtection/>
  <mergeCells count="4">
    <mergeCell ref="A20:D20"/>
    <mergeCell ref="A35:D35"/>
    <mergeCell ref="A1:D1"/>
    <mergeCell ref="A16:D1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5">
      <selection activeCell="J34" sqref="J34"/>
    </sheetView>
  </sheetViews>
  <sheetFormatPr defaultColWidth="7.10546875" defaultRowHeight="15.75"/>
  <cols>
    <col min="1" max="1" width="14.77734375" style="24" customWidth="1"/>
    <col min="2" max="4" width="15.77734375" style="24" customWidth="1"/>
    <col min="5" max="16384" width="7.10546875" style="24" customWidth="1"/>
  </cols>
  <sheetData>
    <row r="1" spans="1:4" ht="30" customHeight="1">
      <c r="A1" s="131" t="s">
        <v>186</v>
      </c>
      <c r="B1" s="131"/>
      <c r="C1" s="131"/>
      <c r="D1" s="131"/>
    </row>
    <row r="2" spans="1:4" ht="24.75" customHeight="1">
      <c r="A2" s="93"/>
      <c r="B2" s="48" t="s">
        <v>89</v>
      </c>
      <c r="C2" s="48" t="s">
        <v>90</v>
      </c>
      <c r="D2" s="48" t="s">
        <v>91</v>
      </c>
    </row>
    <row r="3" spans="1:4" ht="12" customHeight="1">
      <c r="A3" s="25"/>
      <c r="B3" s="28"/>
      <c r="C3" s="28"/>
      <c r="D3" s="28"/>
    </row>
    <row r="4" spans="1:4" ht="12.75">
      <c r="A4" s="24" t="s">
        <v>92</v>
      </c>
      <c r="B4" s="28">
        <v>716</v>
      </c>
      <c r="C4" s="28">
        <v>16502</v>
      </c>
      <c r="D4" s="28">
        <v>0</v>
      </c>
    </row>
    <row r="5" spans="2:4" ht="12.75">
      <c r="B5" s="28"/>
      <c r="C5" s="28"/>
      <c r="D5" s="28"/>
    </row>
    <row r="6" spans="1:4" ht="12.75">
      <c r="A6" s="24" t="s">
        <v>187</v>
      </c>
      <c r="B6" s="28">
        <v>19101</v>
      </c>
      <c r="C6" s="28">
        <v>53184</v>
      </c>
      <c r="D6" s="28">
        <v>54732</v>
      </c>
    </row>
    <row r="7" spans="2:4" ht="12.75">
      <c r="B7" s="28"/>
      <c r="C7" s="28"/>
      <c r="D7" s="28"/>
    </row>
    <row r="8" spans="1:4" ht="12.75">
      <c r="A8" s="24" t="s">
        <v>188</v>
      </c>
      <c r="B8" s="28">
        <v>4236</v>
      </c>
      <c r="C8" s="28">
        <v>15162</v>
      </c>
      <c r="D8" s="4">
        <v>12170</v>
      </c>
    </row>
    <row r="9" spans="2:4" ht="12.75">
      <c r="B9" s="28"/>
      <c r="C9" s="28"/>
      <c r="D9" s="28"/>
    </row>
    <row r="10" spans="1:4" ht="12.75">
      <c r="A10" s="24" t="s">
        <v>189</v>
      </c>
      <c r="B10" s="28">
        <v>2</v>
      </c>
      <c r="C10" s="28">
        <v>9501</v>
      </c>
      <c r="D10" s="4">
        <v>0</v>
      </c>
    </row>
    <row r="11" spans="2:4" ht="12.75">
      <c r="B11" s="28"/>
      <c r="C11" s="28"/>
      <c r="D11" s="28"/>
    </row>
    <row r="12" spans="1:4" ht="12.75">
      <c r="A12" s="24" t="s">
        <v>190</v>
      </c>
      <c r="B12" s="28">
        <v>168189</v>
      </c>
      <c r="C12" s="28">
        <v>145367</v>
      </c>
      <c r="D12" s="28">
        <v>40269</v>
      </c>
    </row>
    <row r="13" spans="2:4" ht="12.75">
      <c r="B13" s="28"/>
      <c r="C13" s="28"/>
      <c r="D13" s="28"/>
    </row>
    <row r="14" spans="1:4" ht="12.75">
      <c r="A14" s="24" t="s">
        <v>191</v>
      </c>
      <c r="B14" s="28">
        <v>140977</v>
      </c>
      <c r="C14" s="28">
        <v>402619</v>
      </c>
      <c r="D14" s="28">
        <v>116402</v>
      </c>
    </row>
    <row r="15" spans="2:4" ht="12.75">
      <c r="B15" s="28"/>
      <c r="C15" s="28"/>
      <c r="D15" s="28"/>
    </row>
    <row r="16" spans="1:4" ht="12.75">
      <c r="A16" s="24" t="s">
        <v>192</v>
      </c>
      <c r="B16" s="28">
        <v>48251</v>
      </c>
      <c r="C16" s="28">
        <v>84706</v>
      </c>
      <c r="D16" s="28">
        <v>121628</v>
      </c>
    </row>
    <row r="17" spans="2:4" ht="12.75">
      <c r="B17" s="28"/>
      <c r="C17" s="28"/>
      <c r="D17" s="28"/>
    </row>
    <row r="18" spans="1:4" ht="12.75">
      <c r="A18" s="24" t="s">
        <v>193</v>
      </c>
      <c r="B18" s="28">
        <v>1574</v>
      </c>
      <c r="C18" s="28">
        <v>11502</v>
      </c>
      <c r="D18" s="4">
        <v>5</v>
      </c>
    </row>
    <row r="19" spans="2:4" ht="12.75">
      <c r="B19" s="28"/>
      <c r="C19" s="28"/>
      <c r="D19" s="28"/>
    </row>
    <row r="20" spans="1:5" ht="12.75">
      <c r="A20" s="92" t="s">
        <v>194</v>
      </c>
      <c r="B20" s="4">
        <v>13</v>
      </c>
      <c r="C20" s="95">
        <v>21479</v>
      </c>
      <c r="D20" s="95">
        <v>16901</v>
      </c>
      <c r="E20" s="92"/>
    </row>
    <row r="21" spans="2:4" ht="12.75">
      <c r="B21" s="28"/>
      <c r="C21" s="28"/>
      <c r="D21" s="28"/>
    </row>
    <row r="22" spans="1:4" ht="12.75">
      <c r="A22" s="24" t="s">
        <v>93</v>
      </c>
      <c r="B22" s="28">
        <v>6483</v>
      </c>
      <c r="C22" s="28">
        <v>76143</v>
      </c>
      <c r="D22" s="28">
        <v>35228</v>
      </c>
    </row>
    <row r="23" spans="2:4" ht="12.75">
      <c r="B23" s="28"/>
      <c r="C23" s="28"/>
      <c r="D23" s="28"/>
    </row>
    <row r="24" spans="1:4" ht="12.75">
      <c r="A24" s="24" t="s">
        <v>195</v>
      </c>
      <c r="B24" s="28">
        <v>5885</v>
      </c>
      <c r="C24" s="28">
        <v>21125</v>
      </c>
      <c r="D24" s="4">
        <v>53098</v>
      </c>
    </row>
    <row r="25" spans="2:4" ht="12.75">
      <c r="B25" s="28"/>
      <c r="C25" s="28"/>
      <c r="D25" s="28"/>
    </row>
    <row r="26" spans="1:4" ht="12.75">
      <c r="A26" s="24" t="s">
        <v>196</v>
      </c>
      <c r="B26" s="28">
        <v>7875</v>
      </c>
      <c r="C26" s="28">
        <v>13211</v>
      </c>
      <c r="D26" s="4">
        <v>14486</v>
      </c>
    </row>
    <row r="27" spans="2:4" ht="12.75">
      <c r="B27" s="28"/>
      <c r="C27" s="28"/>
      <c r="D27" s="28"/>
    </row>
    <row r="28" spans="1:4" ht="12.75">
      <c r="A28" s="24" t="s">
        <v>197</v>
      </c>
      <c r="B28" s="28">
        <v>352</v>
      </c>
      <c r="C28" s="28">
        <v>28055</v>
      </c>
      <c r="D28" s="4">
        <v>0</v>
      </c>
    </row>
    <row r="29" spans="2:4" ht="12.75">
      <c r="B29" s="28"/>
      <c r="C29" s="28"/>
      <c r="D29" s="28"/>
    </row>
    <row r="30" spans="1:4" ht="12.75">
      <c r="A30" s="24" t="s">
        <v>94</v>
      </c>
      <c r="B30" s="28">
        <v>0</v>
      </c>
      <c r="C30" s="28">
        <v>72963</v>
      </c>
      <c r="D30" s="4">
        <v>0</v>
      </c>
    </row>
    <row r="31" spans="2:4" ht="12.75">
      <c r="B31" s="28"/>
      <c r="C31" s="28"/>
      <c r="D31" s="28"/>
    </row>
    <row r="32" spans="1:4" ht="12.75">
      <c r="A32" s="24" t="s">
        <v>198</v>
      </c>
      <c r="B32" s="28">
        <v>60642</v>
      </c>
      <c r="C32" s="28">
        <v>52957</v>
      </c>
      <c r="D32" s="28">
        <v>130873</v>
      </c>
    </row>
    <row r="33" spans="2:4" ht="12.75">
      <c r="B33" s="28"/>
      <c r="C33" s="28"/>
      <c r="D33" s="28"/>
    </row>
    <row r="34" spans="1:4" ht="12.75">
      <c r="A34" s="24" t="s">
        <v>199</v>
      </c>
      <c r="B34" s="28">
        <v>23876</v>
      </c>
      <c r="C34" s="28">
        <v>7039</v>
      </c>
      <c r="D34" s="4">
        <v>33406</v>
      </c>
    </row>
    <row r="35" spans="2:4" ht="12.75">
      <c r="B35" s="28"/>
      <c r="C35" s="28"/>
      <c r="D35" s="28"/>
    </row>
    <row r="36" spans="1:4" ht="12.75">
      <c r="A36" s="24" t="s">
        <v>200</v>
      </c>
      <c r="B36" s="28">
        <f>181+4+416+1547+1922+352+3298+414+1050</f>
        <v>9184</v>
      </c>
      <c r="C36" s="28">
        <f>6524+924+3719+3922+5804+1517+357+0</f>
        <v>22767</v>
      </c>
      <c r="D36" s="28">
        <v>3</v>
      </c>
    </row>
    <row r="37" spans="2:4" ht="12.75">
      <c r="B37" s="28"/>
      <c r="C37" s="28"/>
      <c r="D37" s="28"/>
    </row>
    <row r="38" spans="1:4" ht="12.75">
      <c r="A38" s="24" t="s">
        <v>201</v>
      </c>
      <c r="B38" s="28" t="s">
        <v>14</v>
      </c>
      <c r="C38" s="28" t="s">
        <v>14</v>
      </c>
      <c r="D38" s="28" t="s">
        <v>14</v>
      </c>
    </row>
    <row r="39" spans="1:4" ht="12" customHeight="1">
      <c r="A39" s="26"/>
      <c r="B39" s="28"/>
      <c r="C39" s="9"/>
      <c r="D39" s="9"/>
    </row>
    <row r="40" spans="1:2" ht="15.75" customHeight="1">
      <c r="A40" s="97" t="s">
        <v>202</v>
      </c>
      <c r="B40" s="98"/>
    </row>
    <row r="41" ht="15" customHeight="1">
      <c r="A41" s="41"/>
    </row>
    <row r="42" spans="2:3" ht="12.75">
      <c r="B42" s="37"/>
      <c r="C42" s="59"/>
    </row>
    <row r="43" ht="12.75">
      <c r="C43" s="59"/>
    </row>
  </sheetData>
  <sheetProtection/>
  <mergeCells count="1">
    <mergeCell ref="A1:D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I8" sqref="I8"/>
    </sheetView>
  </sheetViews>
  <sheetFormatPr defaultColWidth="8.88671875" defaultRowHeight="15.75"/>
  <cols>
    <col min="1" max="1" width="12.77734375" style="42" customWidth="1"/>
    <col min="2" max="2" width="6.99609375" style="42" customWidth="1"/>
    <col min="3" max="3" width="5.99609375" style="42" customWidth="1"/>
    <col min="4" max="4" width="8.6640625" style="42" customWidth="1"/>
    <col min="5" max="6" width="8.21484375" style="42" customWidth="1"/>
    <col min="7" max="7" width="9.77734375" style="42" customWidth="1"/>
    <col min="8" max="10" width="8.88671875" style="42" customWidth="1"/>
    <col min="11" max="12" width="9.99609375" style="42" bestFit="1" customWidth="1"/>
    <col min="13" max="16384" width="8.88671875" style="42" customWidth="1"/>
  </cols>
  <sheetData>
    <row r="1" spans="1:7" ht="24.75" customHeight="1">
      <c r="A1" s="148" t="s">
        <v>215</v>
      </c>
      <c r="B1" s="149"/>
      <c r="C1" s="149"/>
      <c r="D1" s="149"/>
      <c r="E1" s="149"/>
      <c r="F1" s="149"/>
      <c r="G1" s="149"/>
    </row>
    <row r="2" spans="1:7" ht="24.75" customHeight="1">
      <c r="A2" s="70"/>
      <c r="B2" s="146" t="s">
        <v>210</v>
      </c>
      <c r="C2" s="151" t="s">
        <v>213</v>
      </c>
      <c r="D2" s="151"/>
      <c r="E2" s="151"/>
      <c r="F2" s="152"/>
      <c r="G2" s="146" t="s">
        <v>214</v>
      </c>
    </row>
    <row r="3" spans="1:7" ht="27.75" customHeight="1">
      <c r="A3" s="69"/>
      <c r="B3" s="150"/>
      <c r="C3" s="72" t="s">
        <v>116</v>
      </c>
      <c r="D3" s="72" t="s">
        <v>165</v>
      </c>
      <c r="E3" s="72" t="s">
        <v>211</v>
      </c>
      <c r="F3" s="72" t="s">
        <v>212</v>
      </c>
      <c r="G3" s="147"/>
    </row>
    <row r="4" spans="1:7" ht="12.75">
      <c r="A4" s="60"/>
      <c r="B4" s="66"/>
      <c r="C4" s="66"/>
      <c r="D4" s="66"/>
      <c r="E4" s="66"/>
      <c r="F4" s="66"/>
      <c r="G4" s="67"/>
    </row>
    <row r="5" spans="1:7" ht="12.75">
      <c r="A5" s="46" t="s">
        <v>2</v>
      </c>
      <c r="B5" s="71">
        <v>4</v>
      </c>
      <c r="C5" s="71">
        <v>21</v>
      </c>
      <c r="D5" s="71">
        <v>14</v>
      </c>
      <c r="E5" s="4" t="s">
        <v>14</v>
      </c>
      <c r="F5" s="4" t="s">
        <v>14</v>
      </c>
      <c r="G5" s="71">
        <v>1942</v>
      </c>
    </row>
    <row r="6" spans="1:7" ht="12.75">
      <c r="A6" s="49" t="s">
        <v>1</v>
      </c>
      <c r="B6" s="65">
        <v>8</v>
      </c>
      <c r="C6" s="65">
        <v>33</v>
      </c>
      <c r="D6" s="65">
        <v>6</v>
      </c>
      <c r="E6" s="4" t="s">
        <v>14</v>
      </c>
      <c r="F6" s="65">
        <v>13</v>
      </c>
      <c r="G6" s="65">
        <v>4472</v>
      </c>
    </row>
    <row r="7" spans="1:7" ht="12.75">
      <c r="A7" s="49" t="s">
        <v>11</v>
      </c>
      <c r="B7" s="65">
        <v>1</v>
      </c>
      <c r="C7" s="65">
        <v>12</v>
      </c>
      <c r="D7" s="4" t="s">
        <v>14</v>
      </c>
      <c r="E7" s="65">
        <v>6</v>
      </c>
      <c r="F7" s="4" t="s">
        <v>14</v>
      </c>
      <c r="G7" s="71">
        <v>7735</v>
      </c>
    </row>
    <row r="8" spans="1:7" ht="12.75">
      <c r="A8" s="42" t="s">
        <v>7</v>
      </c>
      <c r="B8" s="65">
        <v>1</v>
      </c>
      <c r="C8" s="65">
        <v>28</v>
      </c>
      <c r="D8" s="65">
        <v>5</v>
      </c>
      <c r="E8" s="65">
        <v>7</v>
      </c>
      <c r="F8" s="65">
        <v>4</v>
      </c>
      <c r="G8" s="65">
        <v>3326</v>
      </c>
    </row>
    <row r="9" spans="1:7" ht="12.75">
      <c r="A9" s="42" t="s">
        <v>20</v>
      </c>
      <c r="B9" s="71">
        <v>4</v>
      </c>
      <c r="C9" s="71">
        <v>21</v>
      </c>
      <c r="D9" s="71">
        <v>1</v>
      </c>
      <c r="E9" s="4" t="s">
        <v>14</v>
      </c>
      <c r="F9" s="71">
        <v>17</v>
      </c>
      <c r="G9" s="71">
        <v>3494</v>
      </c>
    </row>
    <row r="10" spans="1:7" ht="12.75">
      <c r="A10" s="42" t="s">
        <v>12</v>
      </c>
      <c r="B10" s="4">
        <v>1</v>
      </c>
      <c r="C10" s="65">
        <v>12</v>
      </c>
      <c r="D10" s="4" t="s">
        <v>14</v>
      </c>
      <c r="E10" s="65">
        <v>3</v>
      </c>
      <c r="F10" s="71">
        <v>1</v>
      </c>
      <c r="G10" s="71">
        <v>1640</v>
      </c>
    </row>
    <row r="11" spans="1:7" ht="12.75">
      <c r="A11" s="42" t="s">
        <v>21</v>
      </c>
      <c r="B11" s="65">
        <v>4</v>
      </c>
      <c r="C11" s="65">
        <v>15</v>
      </c>
      <c r="D11" s="65">
        <v>6</v>
      </c>
      <c r="E11" s="65">
        <v>2</v>
      </c>
      <c r="F11" s="65">
        <v>7</v>
      </c>
      <c r="G11" s="65">
        <v>3807</v>
      </c>
    </row>
    <row r="12" spans="1:7" ht="12.75">
      <c r="A12" s="42" t="s">
        <v>22</v>
      </c>
      <c r="B12" s="65">
        <v>1</v>
      </c>
      <c r="C12" s="65">
        <v>9</v>
      </c>
      <c r="D12" s="65">
        <v>2</v>
      </c>
      <c r="E12" s="65">
        <v>1</v>
      </c>
      <c r="F12" s="65">
        <v>2</v>
      </c>
      <c r="G12" s="65">
        <v>1570</v>
      </c>
    </row>
    <row r="13" spans="1:7" ht="12.75">
      <c r="A13" s="42" t="s">
        <v>8</v>
      </c>
      <c r="B13" s="65">
        <v>1</v>
      </c>
      <c r="C13" s="65">
        <v>15</v>
      </c>
      <c r="D13" s="65">
        <v>8</v>
      </c>
      <c r="E13" s="65">
        <v>2</v>
      </c>
      <c r="F13" s="71">
        <v>4</v>
      </c>
      <c r="G13" s="71">
        <v>2038</v>
      </c>
    </row>
    <row r="14" spans="1:7" ht="12.75">
      <c r="A14" s="42" t="s">
        <v>0</v>
      </c>
      <c r="B14" s="71">
        <v>2</v>
      </c>
      <c r="C14" s="71">
        <v>15</v>
      </c>
      <c r="D14" s="71">
        <v>11</v>
      </c>
      <c r="E14" s="71">
        <v>2</v>
      </c>
      <c r="F14" s="4" t="s">
        <v>14</v>
      </c>
      <c r="G14" s="65">
        <v>4726</v>
      </c>
    </row>
    <row r="15" spans="1:7" ht="12.75">
      <c r="A15" s="42" t="s">
        <v>10</v>
      </c>
      <c r="B15" s="65">
        <v>9</v>
      </c>
      <c r="C15" s="65">
        <v>40</v>
      </c>
      <c r="D15" s="65">
        <v>26</v>
      </c>
      <c r="E15" s="65">
        <v>1</v>
      </c>
      <c r="F15" s="71">
        <v>20</v>
      </c>
      <c r="G15" s="71">
        <v>7292</v>
      </c>
    </row>
    <row r="16" ht="12.75">
      <c r="G16" s="47"/>
    </row>
    <row r="17" spans="1:7" ht="12.75">
      <c r="A17" s="42" t="s">
        <v>103</v>
      </c>
      <c r="B17" s="71">
        <f aca="true" t="shared" si="0" ref="B17:G17">SUM(B5:B15)</f>
        <v>36</v>
      </c>
      <c r="C17" s="71">
        <f t="shared" si="0"/>
        <v>221</v>
      </c>
      <c r="D17" s="71">
        <f t="shared" si="0"/>
        <v>79</v>
      </c>
      <c r="E17" s="71">
        <f t="shared" si="0"/>
        <v>24</v>
      </c>
      <c r="F17" s="71">
        <f t="shared" si="0"/>
        <v>68</v>
      </c>
      <c r="G17" s="71">
        <f t="shared" si="0"/>
        <v>42042</v>
      </c>
    </row>
    <row r="18" spans="1:7" ht="12.75">
      <c r="A18" s="42" t="s">
        <v>108</v>
      </c>
      <c r="B18" s="65">
        <v>259</v>
      </c>
      <c r="C18" s="65">
        <v>1761</v>
      </c>
      <c r="D18" s="65">
        <v>476</v>
      </c>
      <c r="E18" s="65">
        <v>135</v>
      </c>
      <c r="F18" s="65">
        <v>592</v>
      </c>
      <c r="G18" s="65">
        <v>415330</v>
      </c>
    </row>
    <row r="19" spans="1:7" ht="12.75">
      <c r="A19" s="49"/>
      <c r="B19" s="49"/>
      <c r="C19" s="49"/>
      <c r="D19" s="49"/>
      <c r="E19" s="49"/>
      <c r="F19" s="49"/>
      <c r="G19" s="49"/>
    </row>
    <row r="20" spans="1:7" ht="25.5" customHeight="1">
      <c r="A20" s="145" t="s">
        <v>208</v>
      </c>
      <c r="B20" s="145"/>
      <c r="C20" s="145"/>
      <c r="D20" s="145"/>
      <c r="E20" s="145"/>
      <c r="F20" s="145"/>
      <c r="G20" s="145"/>
    </row>
  </sheetData>
  <sheetProtection/>
  <mergeCells count="5">
    <mergeCell ref="A20:G20"/>
    <mergeCell ref="G2:G3"/>
    <mergeCell ref="A1:G1"/>
    <mergeCell ref="B2:B3"/>
    <mergeCell ref="C2:F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J10" sqref="J10"/>
    </sheetView>
  </sheetViews>
  <sheetFormatPr defaultColWidth="8.88671875" defaultRowHeight="15.75"/>
  <cols>
    <col min="1" max="1" width="12.77734375" style="42" customWidth="1"/>
    <col min="2" max="6" width="8.77734375" style="42" customWidth="1"/>
    <col min="7" max="9" width="8.88671875" style="42" customWidth="1"/>
    <col min="10" max="11" width="9.99609375" style="42" bestFit="1" customWidth="1"/>
    <col min="12" max="16384" width="8.88671875" style="42" customWidth="1"/>
  </cols>
  <sheetData>
    <row r="1" spans="1:6" ht="30" customHeight="1">
      <c r="A1" s="153" t="s">
        <v>216</v>
      </c>
      <c r="B1" s="154"/>
      <c r="C1" s="154"/>
      <c r="D1" s="154"/>
      <c r="E1" s="154"/>
      <c r="F1" s="154"/>
    </row>
    <row r="2" spans="1:6" ht="24.75" customHeight="1">
      <c r="A2" s="70"/>
      <c r="B2" s="156" t="s">
        <v>217</v>
      </c>
      <c r="C2" s="156" t="s">
        <v>218</v>
      </c>
      <c r="D2" s="151" t="s">
        <v>219</v>
      </c>
      <c r="E2" s="151"/>
      <c r="F2" s="151"/>
    </row>
    <row r="3" spans="1:6" ht="27.75" customHeight="1">
      <c r="A3" s="69"/>
      <c r="B3" s="157"/>
      <c r="C3" s="157"/>
      <c r="D3" s="68" t="s">
        <v>220</v>
      </c>
      <c r="E3" s="68" t="s">
        <v>221</v>
      </c>
      <c r="F3" s="68" t="s">
        <v>222</v>
      </c>
    </row>
    <row r="4" spans="1:6" ht="12.75">
      <c r="A4" s="60"/>
      <c r="B4" s="66"/>
      <c r="C4" s="66"/>
      <c r="D4" s="66"/>
      <c r="E4" s="66"/>
      <c r="F4" s="66"/>
    </row>
    <row r="5" spans="1:6" ht="12.75">
      <c r="A5" s="46" t="s">
        <v>2</v>
      </c>
      <c r="B5" s="71">
        <v>320</v>
      </c>
      <c r="C5" s="71">
        <v>10</v>
      </c>
      <c r="D5" s="71">
        <v>140</v>
      </c>
      <c r="E5" s="71">
        <v>180</v>
      </c>
      <c r="F5" s="4" t="s">
        <v>14</v>
      </c>
    </row>
    <row r="6" spans="1:6" ht="12.75">
      <c r="A6" s="49" t="s">
        <v>1</v>
      </c>
      <c r="B6" s="65">
        <v>1589</v>
      </c>
      <c r="C6" s="65">
        <v>22</v>
      </c>
      <c r="D6" s="65">
        <v>220</v>
      </c>
      <c r="E6" s="65">
        <v>927</v>
      </c>
      <c r="F6" s="65">
        <v>442</v>
      </c>
    </row>
    <row r="7" spans="1:6" ht="12.75">
      <c r="A7" s="49" t="s">
        <v>11</v>
      </c>
      <c r="B7" s="65">
        <v>1264</v>
      </c>
      <c r="C7" s="4" t="s">
        <v>14</v>
      </c>
      <c r="D7" s="4" t="s">
        <v>14</v>
      </c>
      <c r="E7" s="4" t="s">
        <v>14</v>
      </c>
      <c r="F7" s="65">
        <v>1264</v>
      </c>
    </row>
    <row r="8" spans="1:6" ht="12.75">
      <c r="A8" s="42" t="s">
        <v>7</v>
      </c>
      <c r="B8" s="65">
        <v>1548</v>
      </c>
      <c r="C8" s="65">
        <v>20</v>
      </c>
      <c r="D8" s="4" t="s">
        <v>14</v>
      </c>
      <c r="E8" s="65">
        <v>1464</v>
      </c>
      <c r="F8" s="65">
        <v>84</v>
      </c>
    </row>
    <row r="9" spans="1:6" ht="12.75">
      <c r="A9" s="42" t="s">
        <v>20</v>
      </c>
      <c r="B9" s="71">
        <v>1021</v>
      </c>
      <c r="C9" s="71">
        <v>26</v>
      </c>
      <c r="D9" s="71">
        <v>771</v>
      </c>
      <c r="E9" s="71">
        <v>160</v>
      </c>
      <c r="F9" s="71">
        <v>90</v>
      </c>
    </row>
    <row r="10" spans="1:6" ht="12.75">
      <c r="A10" s="42" t="s">
        <v>12</v>
      </c>
      <c r="B10" s="65">
        <v>163</v>
      </c>
      <c r="C10" s="65">
        <v>1</v>
      </c>
      <c r="D10" s="4" t="s">
        <v>14</v>
      </c>
      <c r="E10" s="4" t="s">
        <v>14</v>
      </c>
      <c r="F10" s="65">
        <v>163</v>
      </c>
    </row>
    <row r="11" spans="1:6" ht="12.75">
      <c r="A11" s="42" t="s">
        <v>21</v>
      </c>
      <c r="B11" s="65">
        <v>579</v>
      </c>
      <c r="C11" s="4" t="s">
        <v>14</v>
      </c>
      <c r="D11" s="65">
        <v>448</v>
      </c>
      <c r="E11" s="65">
        <v>70</v>
      </c>
      <c r="F11" s="65">
        <v>61</v>
      </c>
    </row>
    <row r="12" spans="1:6" ht="12.75">
      <c r="A12" s="42" t="s">
        <v>22</v>
      </c>
      <c r="B12" s="65">
        <v>320</v>
      </c>
      <c r="C12" s="65">
        <v>1</v>
      </c>
      <c r="D12" s="65">
        <v>30</v>
      </c>
      <c r="E12" s="65">
        <v>230</v>
      </c>
      <c r="F12" s="65">
        <v>60</v>
      </c>
    </row>
    <row r="13" spans="1:6" ht="12.75">
      <c r="A13" s="42" t="s">
        <v>8</v>
      </c>
      <c r="B13" s="65">
        <v>2588</v>
      </c>
      <c r="C13" s="65">
        <v>79</v>
      </c>
      <c r="D13" s="65">
        <v>601</v>
      </c>
      <c r="E13" s="65">
        <v>985</v>
      </c>
      <c r="F13" s="65">
        <v>1002</v>
      </c>
    </row>
    <row r="14" spans="1:6" ht="12.75">
      <c r="A14" s="42" t="s">
        <v>0</v>
      </c>
      <c r="B14" s="71">
        <v>1845</v>
      </c>
      <c r="C14" s="4" t="s">
        <v>14</v>
      </c>
      <c r="D14" s="4" t="s">
        <v>14</v>
      </c>
      <c r="E14" s="4" t="s">
        <v>14</v>
      </c>
      <c r="F14" s="71">
        <v>1845</v>
      </c>
    </row>
    <row r="15" spans="1:6" ht="12.75">
      <c r="A15" s="42" t="s">
        <v>10</v>
      </c>
      <c r="B15" s="65">
        <v>1614</v>
      </c>
      <c r="C15" s="65">
        <v>90</v>
      </c>
      <c r="D15" s="65">
        <v>800</v>
      </c>
      <c r="E15" s="65">
        <v>747</v>
      </c>
      <c r="F15" s="65">
        <v>67</v>
      </c>
    </row>
    <row r="17" spans="1:6" ht="12.75">
      <c r="A17" s="42" t="s">
        <v>103</v>
      </c>
      <c r="B17" s="65">
        <f>SUM(B5:B15)</f>
        <v>12851</v>
      </c>
      <c r="C17" s="65">
        <f>SUM(C5:C15)</f>
        <v>249</v>
      </c>
      <c r="D17" s="65">
        <f>SUM(D5:D15)</f>
        <v>3010</v>
      </c>
      <c r="E17" s="65">
        <f>SUM(E5:E15)</f>
        <v>4763</v>
      </c>
      <c r="F17" s="65">
        <f>SUM(F5:F15)</f>
        <v>5078</v>
      </c>
    </row>
    <row r="18" spans="1:6" ht="12.75">
      <c r="A18" s="42" t="s">
        <v>108</v>
      </c>
      <c r="B18" s="65">
        <v>146166</v>
      </c>
      <c r="C18" s="65">
        <v>3495</v>
      </c>
      <c r="D18" s="65">
        <v>54650</v>
      </c>
      <c r="E18" s="65">
        <v>52717</v>
      </c>
      <c r="F18" s="65">
        <v>38799</v>
      </c>
    </row>
    <row r="19" spans="1:6" ht="12.75">
      <c r="A19" s="49"/>
      <c r="B19" s="49"/>
      <c r="C19" s="49"/>
      <c r="D19" s="49"/>
      <c r="E19" s="49"/>
      <c r="F19" s="49"/>
    </row>
    <row r="20" spans="1:6" ht="24.75" customHeight="1">
      <c r="A20" s="155" t="s">
        <v>208</v>
      </c>
      <c r="B20" s="155"/>
      <c r="C20" s="155"/>
      <c r="D20" s="155"/>
      <c r="E20" s="155"/>
      <c r="F20" s="155"/>
    </row>
  </sheetData>
  <sheetProtection/>
  <mergeCells count="5">
    <mergeCell ref="A1:F1"/>
    <mergeCell ref="A20:F20"/>
    <mergeCell ref="C2:C3"/>
    <mergeCell ref="B2:B3"/>
    <mergeCell ref="D2:F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G3" sqref="G3"/>
    </sheetView>
  </sheetViews>
  <sheetFormatPr defaultColWidth="8.88671875" defaultRowHeight="15.75"/>
  <cols>
    <col min="1" max="1" width="13.77734375" style="42" customWidth="1"/>
    <col min="2" max="5" width="9.77734375" style="42" customWidth="1"/>
    <col min="6" max="8" width="8.88671875" style="42" customWidth="1"/>
    <col min="9" max="10" width="9.99609375" style="42" bestFit="1" customWidth="1"/>
    <col min="11" max="16384" width="8.88671875" style="42" customWidth="1"/>
  </cols>
  <sheetData>
    <row r="1" spans="1:5" ht="24.75" customHeight="1">
      <c r="A1" s="161" t="s">
        <v>231</v>
      </c>
      <c r="B1" s="154"/>
      <c r="C1" s="154"/>
      <c r="D1" s="154"/>
      <c r="E1" s="154"/>
    </row>
    <row r="2" spans="1:5" ht="27.75" customHeight="1">
      <c r="A2" s="43"/>
      <c r="B2" s="44" t="s">
        <v>223</v>
      </c>
      <c r="C2" s="44" t="s">
        <v>224</v>
      </c>
      <c r="D2" s="45" t="s">
        <v>225</v>
      </c>
      <c r="E2" s="44" t="s">
        <v>116</v>
      </c>
    </row>
    <row r="3" spans="1:5" ht="21" customHeight="1">
      <c r="A3" s="90" t="s">
        <v>226</v>
      </c>
      <c r="B3" s="81">
        <v>40</v>
      </c>
      <c r="C3" s="81">
        <v>61</v>
      </c>
      <c r="D3" s="4" t="s">
        <v>14</v>
      </c>
      <c r="E3" s="81">
        <f>SUM(B3:D3)</f>
        <v>101</v>
      </c>
    </row>
    <row r="4" spans="1:5" ht="21" customHeight="1">
      <c r="A4" s="80" t="s">
        <v>227</v>
      </c>
      <c r="B4" s="81">
        <v>7</v>
      </c>
      <c r="C4" s="81">
        <v>42</v>
      </c>
      <c r="D4" s="4" t="s">
        <v>14</v>
      </c>
      <c r="E4" s="81">
        <f>SUM(B4:D4)</f>
        <v>49</v>
      </c>
    </row>
    <row r="5" spans="1:5" ht="21.75" customHeight="1">
      <c r="A5" s="158" t="s">
        <v>228</v>
      </c>
      <c r="B5" s="158"/>
      <c r="C5" s="158"/>
      <c r="D5" s="158"/>
      <c r="E5" s="159"/>
    </row>
    <row r="6" spans="1:5" ht="12.75">
      <c r="A6" s="46" t="s">
        <v>2</v>
      </c>
      <c r="B6" s="47">
        <v>71</v>
      </c>
      <c r="C6" s="47">
        <v>584</v>
      </c>
      <c r="D6" s="50">
        <v>1</v>
      </c>
      <c r="E6" s="47">
        <f>SUM(B6:D6)</f>
        <v>656</v>
      </c>
    </row>
    <row r="7" spans="1:5" ht="12.75">
      <c r="A7" s="49" t="s">
        <v>1</v>
      </c>
      <c r="B7" s="47">
        <v>151</v>
      </c>
      <c r="C7" s="47">
        <v>740</v>
      </c>
      <c r="D7" s="4" t="s">
        <v>14</v>
      </c>
      <c r="E7" s="47">
        <f aca="true" t="shared" si="0" ref="E7:E16">SUM(B7:D7)</f>
        <v>891</v>
      </c>
    </row>
    <row r="8" spans="1:5" ht="12.75">
      <c r="A8" s="49" t="s">
        <v>11</v>
      </c>
      <c r="B8" s="47">
        <v>14</v>
      </c>
      <c r="C8" s="47">
        <v>51</v>
      </c>
      <c r="D8" s="4" t="s">
        <v>14</v>
      </c>
      <c r="E8" s="47">
        <f t="shared" si="0"/>
        <v>65</v>
      </c>
    </row>
    <row r="9" spans="1:5" ht="12.75">
      <c r="A9" s="42" t="s">
        <v>7</v>
      </c>
      <c r="B9" s="42">
        <v>54</v>
      </c>
      <c r="C9" s="42">
        <v>258</v>
      </c>
      <c r="D9" s="4" t="s">
        <v>14</v>
      </c>
      <c r="E9" s="47">
        <f t="shared" si="0"/>
        <v>312</v>
      </c>
    </row>
    <row r="10" spans="1:5" ht="12.75">
      <c r="A10" s="42" t="s">
        <v>20</v>
      </c>
      <c r="B10" s="42">
        <v>12</v>
      </c>
      <c r="C10" s="42">
        <v>81</v>
      </c>
      <c r="D10" s="4" t="s">
        <v>14</v>
      </c>
      <c r="E10" s="47">
        <f t="shared" si="0"/>
        <v>93</v>
      </c>
    </row>
    <row r="11" spans="1:5" ht="12.75">
      <c r="A11" s="42" t="s">
        <v>21</v>
      </c>
      <c r="B11" s="50">
        <v>12</v>
      </c>
      <c r="C11" s="50">
        <v>129</v>
      </c>
      <c r="D11" s="4" t="s">
        <v>14</v>
      </c>
      <c r="E11" s="47">
        <f t="shared" si="0"/>
        <v>141</v>
      </c>
    </row>
    <row r="12" spans="1:5" ht="12.75">
      <c r="A12" s="42" t="s">
        <v>12</v>
      </c>
      <c r="B12" s="50">
        <v>5</v>
      </c>
      <c r="C12" s="50">
        <v>68</v>
      </c>
      <c r="D12" s="4" t="s">
        <v>14</v>
      </c>
      <c r="E12" s="47">
        <f t="shared" si="0"/>
        <v>73</v>
      </c>
    </row>
    <row r="13" spans="1:5" ht="12.75">
      <c r="A13" s="42" t="s">
        <v>22</v>
      </c>
      <c r="B13" s="50">
        <v>9</v>
      </c>
      <c r="C13" s="50">
        <v>108</v>
      </c>
      <c r="D13" s="50">
        <v>1</v>
      </c>
      <c r="E13" s="47">
        <f t="shared" si="0"/>
        <v>118</v>
      </c>
    </row>
    <row r="14" spans="1:5" ht="12.75">
      <c r="A14" s="42" t="s">
        <v>8</v>
      </c>
      <c r="B14" s="42">
        <v>76</v>
      </c>
      <c r="C14" s="42">
        <v>465</v>
      </c>
      <c r="D14" s="4" t="s">
        <v>14</v>
      </c>
      <c r="E14" s="47">
        <f t="shared" si="0"/>
        <v>541</v>
      </c>
    </row>
    <row r="15" spans="1:6" ht="12.75">
      <c r="A15" s="42" t="s">
        <v>0</v>
      </c>
      <c r="B15" s="42">
        <v>277</v>
      </c>
      <c r="C15" s="42">
        <v>1287</v>
      </c>
      <c r="D15" s="50">
        <v>1</v>
      </c>
      <c r="E15" s="47">
        <f t="shared" si="0"/>
        <v>1565</v>
      </c>
      <c r="F15" s="79"/>
    </row>
    <row r="16" spans="1:5" ht="12.75">
      <c r="A16" s="42" t="s">
        <v>10</v>
      </c>
      <c r="B16" s="42">
        <v>46</v>
      </c>
      <c r="C16" s="42">
        <v>455</v>
      </c>
      <c r="D16" s="4" t="s">
        <v>14</v>
      </c>
      <c r="E16" s="47">
        <f t="shared" si="0"/>
        <v>501</v>
      </c>
    </row>
    <row r="18" spans="1:6" ht="12.75">
      <c r="A18" s="42" t="s">
        <v>103</v>
      </c>
      <c r="B18" s="42">
        <f>SUM(B6:B16)</f>
        <v>727</v>
      </c>
      <c r="C18" s="42">
        <f>SUM(C6:C16)</f>
        <v>4226</v>
      </c>
      <c r="D18" s="42">
        <f>SUM(D6:D16)</f>
        <v>3</v>
      </c>
      <c r="E18" s="42">
        <f>SUM(E6:E16)</f>
        <v>4956</v>
      </c>
      <c r="F18" s="79"/>
    </row>
    <row r="19" spans="1:5" ht="12.75">
      <c r="A19" s="42" t="s">
        <v>108</v>
      </c>
      <c r="B19" s="42">
        <v>18386</v>
      </c>
      <c r="C19" s="42">
        <v>62962</v>
      </c>
      <c r="D19" s="42">
        <v>244</v>
      </c>
      <c r="E19" s="47">
        <f>SUM(B19:D19)</f>
        <v>81592</v>
      </c>
    </row>
    <row r="20" spans="1:5" ht="21.75" customHeight="1">
      <c r="A20" s="158" t="s">
        <v>103</v>
      </c>
      <c r="B20" s="158"/>
      <c r="C20" s="158"/>
      <c r="D20" s="158"/>
      <c r="E20" s="159"/>
    </row>
    <row r="21" spans="1:6" ht="12.75">
      <c r="A21" s="57">
        <v>2005</v>
      </c>
      <c r="B21" s="50">
        <v>491</v>
      </c>
      <c r="C21" s="50">
        <v>4084</v>
      </c>
      <c r="D21" s="50">
        <v>3</v>
      </c>
      <c r="E21" s="42">
        <v>4578</v>
      </c>
      <c r="F21" s="51"/>
    </row>
    <row r="22" spans="1:5" ht="12.75">
      <c r="A22" s="57">
        <v>2006</v>
      </c>
      <c r="B22" s="42">
        <v>538</v>
      </c>
      <c r="C22" s="42">
        <v>4075</v>
      </c>
      <c r="D22" s="42">
        <v>2</v>
      </c>
      <c r="E22" s="49">
        <v>4615</v>
      </c>
    </row>
    <row r="23" spans="1:5" ht="12.75">
      <c r="A23" s="57">
        <v>2007</v>
      </c>
      <c r="B23" s="42">
        <v>599</v>
      </c>
      <c r="C23" s="42">
        <v>4106</v>
      </c>
      <c r="D23" s="50">
        <v>3</v>
      </c>
      <c r="E23" s="42">
        <v>4708</v>
      </c>
    </row>
    <row r="24" spans="1:5" ht="12.75">
      <c r="A24" s="57">
        <v>2008</v>
      </c>
      <c r="B24" s="42">
        <v>686</v>
      </c>
      <c r="C24" s="42">
        <v>3395</v>
      </c>
      <c r="D24" s="42">
        <v>3</v>
      </c>
      <c r="E24" s="42">
        <v>4084</v>
      </c>
    </row>
    <row r="25" spans="1:5" ht="12.75">
      <c r="A25" s="57">
        <v>2009</v>
      </c>
      <c r="B25" s="42">
        <v>727</v>
      </c>
      <c r="C25" s="42">
        <v>4226</v>
      </c>
      <c r="D25" s="42">
        <v>3</v>
      </c>
      <c r="E25" s="42">
        <f>SUM(B25:D25)</f>
        <v>4956</v>
      </c>
    </row>
    <row r="26" spans="1:5" ht="12.75">
      <c r="A26" s="49"/>
      <c r="B26" s="49"/>
      <c r="C26" s="49"/>
      <c r="D26" s="49"/>
      <c r="E26" s="49"/>
    </row>
    <row r="27" spans="1:5" ht="37.5" customHeight="1">
      <c r="A27" s="160" t="s">
        <v>209</v>
      </c>
      <c r="B27" s="160"/>
      <c r="C27" s="160"/>
      <c r="D27" s="160"/>
      <c r="E27" s="160"/>
    </row>
  </sheetData>
  <sheetProtection/>
  <mergeCells count="4">
    <mergeCell ref="A5:E5"/>
    <mergeCell ref="A20:E20"/>
    <mergeCell ref="A27:E27"/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I20" sqref="I20"/>
    </sheetView>
  </sheetViews>
  <sheetFormatPr defaultColWidth="8.88671875" defaultRowHeight="15.75"/>
  <cols>
    <col min="1" max="5" width="9.77734375" style="3" customWidth="1"/>
    <col min="6" max="6" width="9.88671875" style="3" customWidth="1"/>
    <col min="7" max="16384" width="8.88671875" style="3" customWidth="1"/>
  </cols>
  <sheetData>
    <row r="1" spans="1:5" ht="24.75" customHeight="1">
      <c r="A1" s="2" t="s">
        <v>117</v>
      </c>
      <c r="C1" s="1"/>
      <c r="D1" s="1"/>
      <c r="E1" s="1"/>
    </row>
    <row r="2" spans="1:6" ht="30" customHeight="1">
      <c r="A2" s="17" t="s">
        <v>112</v>
      </c>
      <c r="B2" s="14" t="s">
        <v>113</v>
      </c>
      <c r="C2" s="14" t="s">
        <v>114</v>
      </c>
      <c r="D2" s="14" t="s">
        <v>115</v>
      </c>
      <c r="E2" s="14" t="s">
        <v>116</v>
      </c>
      <c r="F2" s="14"/>
    </row>
    <row r="3" spans="1:6" ht="21.75" customHeight="1">
      <c r="A3" s="103" t="s">
        <v>103</v>
      </c>
      <c r="B3" s="103"/>
      <c r="C3" s="103"/>
      <c r="D3" s="103"/>
      <c r="E3" s="103"/>
      <c r="F3" s="103"/>
    </row>
    <row r="4" spans="1:6" ht="12.75" customHeight="1">
      <c r="A4" s="4">
        <v>495446</v>
      </c>
      <c r="B4" s="4">
        <v>42894</v>
      </c>
      <c r="C4" s="4">
        <v>35902</v>
      </c>
      <c r="D4" s="4">
        <v>39</v>
      </c>
      <c r="E4" s="4">
        <v>3879293</v>
      </c>
      <c r="F4" s="5" t="s">
        <v>23</v>
      </c>
    </row>
    <row r="5" spans="1:6" ht="12.75" customHeight="1">
      <c r="A5" s="4">
        <v>533095</v>
      </c>
      <c r="B5" s="4">
        <v>42398</v>
      </c>
      <c r="C5" s="4">
        <v>37980</v>
      </c>
      <c r="D5" s="4">
        <v>41</v>
      </c>
      <c r="E5" s="4">
        <v>3981662</v>
      </c>
      <c r="F5" s="5" t="s">
        <v>24</v>
      </c>
    </row>
    <row r="6" spans="1:6" ht="12.75" customHeight="1">
      <c r="A6" s="4">
        <v>569530</v>
      </c>
      <c r="B6" s="4">
        <v>41728</v>
      </c>
      <c r="C6" s="4">
        <v>39879</v>
      </c>
      <c r="D6" s="4">
        <v>41</v>
      </c>
      <c r="E6" s="4">
        <v>4065302</v>
      </c>
      <c r="F6" s="5" t="s">
        <v>28</v>
      </c>
    </row>
    <row r="7" spans="1:6" ht="12.75" customHeight="1">
      <c r="A7" s="4">
        <v>602627</v>
      </c>
      <c r="B7" s="4">
        <v>41236</v>
      </c>
      <c r="C7" s="4">
        <v>41746</v>
      </c>
      <c r="D7" s="4">
        <v>41</v>
      </c>
      <c r="E7" s="4">
        <v>4116703</v>
      </c>
      <c r="F7" s="5" t="s">
        <v>33</v>
      </c>
    </row>
    <row r="8" spans="1:6" ht="12.75" customHeight="1">
      <c r="A8" s="4">
        <v>624862</v>
      </c>
      <c r="B8" s="4">
        <v>40642</v>
      </c>
      <c r="C8" s="4">
        <v>43382</v>
      </c>
      <c r="D8" s="4">
        <v>43</v>
      </c>
      <c r="E8" s="4">
        <v>4191705</v>
      </c>
      <c r="F8" s="5" t="s">
        <v>96</v>
      </c>
    </row>
    <row r="9" spans="1:6" ht="21.75" customHeight="1">
      <c r="A9" s="102" t="s">
        <v>104</v>
      </c>
      <c r="B9" s="102"/>
      <c r="C9" s="102"/>
      <c r="D9" s="102"/>
      <c r="E9" s="102"/>
      <c r="F9" s="102"/>
    </row>
    <row r="10" spans="1:6" ht="12.75" customHeight="1">
      <c r="A10" s="4">
        <v>42228</v>
      </c>
      <c r="B10" s="4">
        <v>3545</v>
      </c>
      <c r="C10" s="4">
        <v>3583</v>
      </c>
      <c r="D10" s="4">
        <v>3</v>
      </c>
      <c r="E10" s="4">
        <v>356401</v>
      </c>
      <c r="F10" s="6" t="s">
        <v>3</v>
      </c>
    </row>
    <row r="11" spans="1:6" ht="12.75" customHeight="1">
      <c r="A11" s="4">
        <v>20917</v>
      </c>
      <c r="B11" s="4">
        <v>1930</v>
      </c>
      <c r="C11" s="4">
        <v>2198</v>
      </c>
      <c r="D11" s="4">
        <v>5</v>
      </c>
      <c r="E11" s="4">
        <v>200396</v>
      </c>
      <c r="F11" s="6" t="s">
        <v>4</v>
      </c>
    </row>
    <row r="12" spans="1:6" ht="12.75" customHeight="1">
      <c r="A12" s="4">
        <v>161739</v>
      </c>
      <c r="B12" s="4">
        <v>6891</v>
      </c>
      <c r="C12" s="4">
        <v>10940</v>
      </c>
      <c r="D12" s="4">
        <v>18</v>
      </c>
      <c r="E12" s="4">
        <v>1008220</v>
      </c>
      <c r="F12" s="6" t="s">
        <v>1</v>
      </c>
    </row>
    <row r="13" spans="1:6" ht="12.75" customHeight="1">
      <c r="A13" s="4">
        <v>12301</v>
      </c>
      <c r="B13" s="4">
        <v>1728</v>
      </c>
      <c r="C13" s="4">
        <v>1442</v>
      </c>
      <c r="D13" s="4" t="s">
        <v>14</v>
      </c>
      <c r="E13" s="4">
        <v>129307</v>
      </c>
      <c r="F13" s="6" t="s">
        <v>5</v>
      </c>
    </row>
    <row r="14" spans="1:6" ht="12.75" customHeight="1">
      <c r="A14" s="4">
        <v>84790</v>
      </c>
      <c r="B14" s="4">
        <v>8250</v>
      </c>
      <c r="C14" s="4">
        <v>4536</v>
      </c>
      <c r="D14" s="4">
        <v>7</v>
      </c>
      <c r="E14" s="4">
        <v>540206</v>
      </c>
      <c r="F14" s="6" t="s">
        <v>2</v>
      </c>
    </row>
    <row r="15" spans="1:6" ht="12.75" customHeight="1">
      <c r="A15" s="4">
        <v>175054</v>
      </c>
      <c r="B15" s="4">
        <v>8399</v>
      </c>
      <c r="C15" s="4">
        <v>10868</v>
      </c>
      <c r="D15" s="4">
        <v>9</v>
      </c>
      <c r="E15" s="4">
        <v>987202</v>
      </c>
      <c r="F15" s="6" t="s">
        <v>0</v>
      </c>
    </row>
    <row r="16" spans="1:6" ht="12.75" customHeight="1">
      <c r="A16" s="4">
        <v>33135</v>
      </c>
      <c r="B16" s="4">
        <v>3131</v>
      </c>
      <c r="C16" s="4">
        <v>2687</v>
      </c>
      <c r="D16" s="4">
        <v>1</v>
      </c>
      <c r="E16" s="4">
        <v>273828</v>
      </c>
      <c r="F16" s="6" t="s">
        <v>6</v>
      </c>
    </row>
    <row r="17" spans="1:6" ht="12.75" customHeight="1">
      <c r="A17" s="4">
        <v>53275</v>
      </c>
      <c r="B17" s="4">
        <v>3607</v>
      </c>
      <c r="C17" s="4">
        <v>3292</v>
      </c>
      <c r="D17" s="4" t="s">
        <v>14</v>
      </c>
      <c r="E17" s="4">
        <v>339230</v>
      </c>
      <c r="F17" s="6" t="s">
        <v>7</v>
      </c>
    </row>
    <row r="18" spans="1:6" ht="12.75" customHeight="1">
      <c r="A18" s="4">
        <v>41423</v>
      </c>
      <c r="B18" s="4">
        <v>3161</v>
      </c>
      <c r="C18" s="4">
        <v>3836</v>
      </c>
      <c r="D18" s="4" t="s">
        <v>14</v>
      </c>
      <c r="E18" s="4">
        <v>356915</v>
      </c>
      <c r="F18" s="6" t="s">
        <v>8</v>
      </c>
    </row>
    <row r="19" spans="1:6" ht="21.75" customHeight="1">
      <c r="A19" s="102" t="s">
        <v>105</v>
      </c>
      <c r="B19" s="102"/>
      <c r="C19" s="102"/>
      <c r="D19" s="102"/>
      <c r="E19" s="102"/>
      <c r="F19" s="102"/>
    </row>
    <row r="20" spans="1:6" ht="18" customHeight="1">
      <c r="A20" s="4">
        <v>1924794</v>
      </c>
      <c r="B20" s="4">
        <v>168093</v>
      </c>
      <c r="C20" s="4">
        <v>183901</v>
      </c>
      <c r="D20" s="4">
        <v>101</v>
      </c>
      <c r="E20" s="4">
        <v>16183233</v>
      </c>
      <c r="F20" s="6" t="s">
        <v>106</v>
      </c>
    </row>
    <row r="21" spans="1:6" ht="12.75" customHeight="1">
      <c r="A21" s="4">
        <f>A22-A20</f>
        <v>4380238</v>
      </c>
      <c r="B21" s="4">
        <f>B22-B20</f>
        <v>123664</v>
      </c>
      <c r="C21" s="4">
        <f>C22-C20</f>
        <v>472979</v>
      </c>
      <c r="D21" s="4">
        <f>D22-D20</f>
        <v>292</v>
      </c>
      <c r="E21" s="4">
        <f>E22-E20</f>
        <v>32479168</v>
      </c>
      <c r="F21" s="6" t="s">
        <v>107</v>
      </c>
    </row>
    <row r="22" spans="1:6" s="7" customFormat="1" ht="12.75" customHeight="1">
      <c r="A22" s="4">
        <v>6305032</v>
      </c>
      <c r="B22" s="4">
        <v>291757</v>
      </c>
      <c r="C22" s="4">
        <v>656880</v>
      </c>
      <c r="D22" s="4">
        <v>393</v>
      </c>
      <c r="E22" s="4">
        <v>48662401</v>
      </c>
      <c r="F22" s="6" t="s">
        <v>108</v>
      </c>
    </row>
    <row r="23" spans="1:6" s="7" customFormat="1" ht="24.75" customHeight="1">
      <c r="A23" s="15">
        <f>+A8*100/A22</f>
        <v>9.91052860635759</v>
      </c>
      <c r="B23" s="15">
        <f>+B8*100/B22</f>
        <v>13.930085653471895</v>
      </c>
      <c r="C23" s="15">
        <f>+C8*100/C22</f>
        <v>6.6042503958104986</v>
      </c>
      <c r="D23" s="15">
        <f>+D8*100/D22</f>
        <v>10.94147582697201</v>
      </c>
      <c r="E23" s="15">
        <f>+E8*100/E22</f>
        <v>8.613847475384537</v>
      </c>
      <c r="F23" s="16" t="s">
        <v>109</v>
      </c>
    </row>
    <row r="24" spans="1:6" ht="12.75">
      <c r="A24" s="8"/>
      <c r="B24" s="9"/>
      <c r="C24" s="9"/>
      <c r="D24" s="9"/>
      <c r="E24" s="9"/>
      <c r="F24" s="8"/>
    </row>
    <row r="25" spans="1:6" ht="13.5" customHeight="1">
      <c r="A25" s="6" t="s">
        <v>110</v>
      </c>
      <c r="C25" s="6"/>
      <c r="D25" s="6"/>
      <c r="E25" s="6"/>
      <c r="F25" s="6"/>
    </row>
    <row r="26" ht="12.75">
      <c r="A26" s="3" t="s">
        <v>118</v>
      </c>
    </row>
  </sheetData>
  <sheetProtection/>
  <mergeCells count="3">
    <mergeCell ref="A9:F9"/>
    <mergeCell ref="A19:F19"/>
    <mergeCell ref="A3:F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K25" sqref="K25"/>
    </sheetView>
  </sheetViews>
  <sheetFormatPr defaultColWidth="8.88671875" defaultRowHeight="15.75"/>
  <cols>
    <col min="1" max="1" width="9.10546875" style="3" customWidth="1"/>
    <col min="2" max="4" width="7.77734375" style="3" customWidth="1"/>
    <col min="5" max="5" width="0.78125" style="3" customWidth="1"/>
    <col min="6" max="8" width="7.77734375" style="3" customWidth="1"/>
    <col min="9" max="12" width="8.88671875" style="3" customWidth="1"/>
    <col min="13" max="14" width="9.99609375" style="3" bestFit="1" customWidth="1"/>
    <col min="15" max="16384" width="8.88671875" style="3" customWidth="1"/>
  </cols>
  <sheetData>
    <row r="1" spans="1:8" ht="24.75" customHeight="1">
      <c r="A1" s="2" t="s">
        <v>119</v>
      </c>
      <c r="B1" s="1"/>
      <c r="C1" s="1"/>
      <c r="D1" s="1"/>
      <c r="E1" s="1"/>
      <c r="F1" s="1"/>
      <c r="G1" s="1"/>
      <c r="H1" s="1"/>
    </row>
    <row r="2" spans="1:8" ht="24.75" customHeight="1">
      <c r="A2" s="105"/>
      <c r="B2" s="104" t="s">
        <v>123</v>
      </c>
      <c r="C2" s="104"/>
      <c r="D2" s="104"/>
      <c r="E2" s="18"/>
      <c r="F2" s="104" t="s">
        <v>124</v>
      </c>
      <c r="G2" s="104"/>
      <c r="H2" s="104"/>
    </row>
    <row r="3" spans="1:8" ht="24.75" customHeight="1">
      <c r="A3" s="106"/>
      <c r="B3" s="14" t="s">
        <v>120</v>
      </c>
      <c r="C3" s="14" t="s">
        <v>121</v>
      </c>
      <c r="D3" s="14" t="s">
        <v>122</v>
      </c>
      <c r="E3" s="19"/>
      <c r="F3" s="14" t="s">
        <v>120</v>
      </c>
      <c r="G3" s="14" t="s">
        <v>121</v>
      </c>
      <c r="H3" s="14" t="s">
        <v>122</v>
      </c>
    </row>
    <row r="4" spans="1:8" ht="21.75" customHeight="1">
      <c r="A4" s="103" t="s">
        <v>103</v>
      </c>
      <c r="B4" s="103"/>
      <c r="C4" s="103"/>
      <c r="D4" s="103"/>
      <c r="E4" s="103"/>
      <c r="F4" s="103"/>
      <c r="G4" s="103"/>
      <c r="H4" s="103"/>
    </row>
    <row r="5" spans="1:8" ht="12.75" customHeight="1">
      <c r="A5" s="5">
        <v>2006</v>
      </c>
      <c r="B5" s="4">
        <v>14203</v>
      </c>
      <c r="C5" s="4">
        <v>383</v>
      </c>
      <c r="D5" s="4">
        <v>21196</v>
      </c>
      <c r="E5" s="4"/>
      <c r="F5" s="4">
        <v>337</v>
      </c>
      <c r="G5" s="4">
        <v>383</v>
      </c>
      <c r="H5" s="4">
        <v>338</v>
      </c>
    </row>
    <row r="6" spans="1:8" ht="12.75" customHeight="1">
      <c r="A6" s="5">
        <v>2007</v>
      </c>
      <c r="B6" s="4">
        <v>14173</v>
      </c>
      <c r="C6" s="4">
        <v>356</v>
      </c>
      <c r="D6" s="4">
        <v>21442</v>
      </c>
      <c r="E6" s="4"/>
      <c r="F6" s="4">
        <v>312</v>
      </c>
      <c r="G6" s="4">
        <v>356</v>
      </c>
      <c r="H6" s="4">
        <v>322</v>
      </c>
    </row>
    <row r="7" spans="1:8" ht="12.75" customHeight="1">
      <c r="A7" s="5" t="s">
        <v>28</v>
      </c>
      <c r="B7" s="4">
        <v>14347</v>
      </c>
      <c r="C7" s="4">
        <v>364</v>
      </c>
      <c r="D7" s="4">
        <v>21868</v>
      </c>
      <c r="E7" s="4"/>
      <c r="F7" s="4">
        <v>329</v>
      </c>
      <c r="G7" s="4">
        <v>364</v>
      </c>
      <c r="H7" s="4">
        <v>294</v>
      </c>
    </row>
    <row r="8" spans="1:8" ht="12.75" customHeight="1">
      <c r="A8" s="5" t="s">
        <v>33</v>
      </c>
      <c r="B8" s="4">
        <v>14044</v>
      </c>
      <c r="C8" s="4">
        <v>325</v>
      </c>
      <c r="D8" s="4">
        <v>21742</v>
      </c>
      <c r="E8" s="4"/>
      <c r="F8" s="4">
        <v>301</v>
      </c>
      <c r="G8" s="4">
        <v>325</v>
      </c>
      <c r="H8" s="4">
        <v>274</v>
      </c>
    </row>
    <row r="9" spans="1:8" ht="12.75" customHeight="1">
      <c r="A9" s="5" t="s">
        <v>96</v>
      </c>
      <c r="B9" s="4">
        <v>14255</v>
      </c>
      <c r="C9" s="4">
        <v>279</v>
      </c>
      <c r="D9" s="4">
        <v>22004</v>
      </c>
      <c r="E9" s="4"/>
      <c r="F9" s="4">
        <v>260</v>
      </c>
      <c r="G9" s="4">
        <v>279</v>
      </c>
      <c r="H9" s="4">
        <v>210</v>
      </c>
    </row>
    <row r="10" spans="1:8" ht="21.75" customHeight="1">
      <c r="A10" s="102" t="s">
        <v>104</v>
      </c>
      <c r="B10" s="102"/>
      <c r="C10" s="102"/>
      <c r="D10" s="102"/>
      <c r="E10" s="102"/>
      <c r="F10" s="102"/>
      <c r="G10" s="102"/>
      <c r="H10" s="102"/>
    </row>
    <row r="11" spans="1:8" ht="12.75" customHeight="1">
      <c r="A11" s="6" t="s">
        <v>3</v>
      </c>
      <c r="B11" s="4">
        <v>806</v>
      </c>
      <c r="C11" s="4">
        <v>27</v>
      </c>
      <c r="D11" s="4">
        <v>1428</v>
      </c>
      <c r="E11" s="4"/>
      <c r="F11" s="4">
        <v>22</v>
      </c>
      <c r="G11" s="4">
        <v>27</v>
      </c>
      <c r="H11" s="4">
        <v>18</v>
      </c>
    </row>
    <row r="12" spans="1:8" ht="12.75" customHeight="1">
      <c r="A12" s="6" t="s">
        <v>4</v>
      </c>
      <c r="B12" s="4">
        <v>663</v>
      </c>
      <c r="C12" s="4">
        <v>16</v>
      </c>
      <c r="D12" s="4">
        <v>1155</v>
      </c>
      <c r="E12" s="4"/>
      <c r="F12" s="4">
        <v>13</v>
      </c>
      <c r="G12" s="4">
        <v>16</v>
      </c>
      <c r="H12" s="4">
        <v>18</v>
      </c>
    </row>
    <row r="13" spans="1:8" ht="12.75" customHeight="1">
      <c r="A13" s="6" t="s">
        <v>1</v>
      </c>
      <c r="B13" s="4">
        <v>3436</v>
      </c>
      <c r="C13" s="4">
        <v>68</v>
      </c>
      <c r="D13" s="4">
        <v>5216</v>
      </c>
      <c r="E13" s="4"/>
      <c r="F13" s="4">
        <v>62</v>
      </c>
      <c r="G13" s="4">
        <v>68</v>
      </c>
      <c r="H13" s="4">
        <v>39</v>
      </c>
    </row>
    <row r="14" spans="1:8" ht="12.75" customHeight="1">
      <c r="A14" s="6" t="s">
        <v>5</v>
      </c>
      <c r="B14" s="4">
        <v>298</v>
      </c>
      <c r="C14" s="4">
        <v>5</v>
      </c>
      <c r="D14" s="4">
        <v>547</v>
      </c>
      <c r="E14" s="4"/>
      <c r="F14" s="4">
        <v>5</v>
      </c>
      <c r="G14" s="4">
        <v>5</v>
      </c>
      <c r="H14" s="4">
        <v>3</v>
      </c>
    </row>
    <row r="15" spans="1:8" ht="12.75" customHeight="1">
      <c r="A15" s="6" t="s">
        <v>2</v>
      </c>
      <c r="B15" s="4">
        <v>1767</v>
      </c>
      <c r="C15" s="4">
        <v>28</v>
      </c>
      <c r="D15" s="4">
        <v>2666</v>
      </c>
      <c r="E15" s="4"/>
      <c r="F15" s="4">
        <v>28</v>
      </c>
      <c r="G15" s="4">
        <v>28</v>
      </c>
      <c r="H15" s="4">
        <v>23</v>
      </c>
    </row>
    <row r="16" spans="1:8" ht="12.75" customHeight="1">
      <c r="A16" s="6" t="s">
        <v>0</v>
      </c>
      <c r="B16" s="4">
        <v>3390</v>
      </c>
      <c r="C16" s="4">
        <v>69</v>
      </c>
      <c r="D16" s="4">
        <v>4910</v>
      </c>
      <c r="E16" s="4"/>
      <c r="F16" s="4">
        <v>68</v>
      </c>
      <c r="G16" s="4">
        <v>69</v>
      </c>
      <c r="H16" s="4">
        <v>56</v>
      </c>
    </row>
    <row r="17" spans="1:8" ht="12.75" customHeight="1">
      <c r="A17" s="6" t="s">
        <v>6</v>
      </c>
      <c r="B17" s="4">
        <v>967</v>
      </c>
      <c r="C17" s="4">
        <v>20</v>
      </c>
      <c r="D17" s="4">
        <v>1576</v>
      </c>
      <c r="E17" s="4"/>
      <c r="F17" s="4">
        <v>20</v>
      </c>
      <c r="G17" s="4">
        <v>20</v>
      </c>
      <c r="H17" s="4">
        <v>32</v>
      </c>
    </row>
    <row r="18" spans="1:8" ht="12.75" customHeight="1">
      <c r="A18" s="6" t="s">
        <v>7</v>
      </c>
      <c r="B18" s="4">
        <v>1433</v>
      </c>
      <c r="C18" s="4">
        <v>26</v>
      </c>
      <c r="D18" s="4">
        <v>2218</v>
      </c>
      <c r="E18" s="4"/>
      <c r="F18" s="4">
        <v>24</v>
      </c>
      <c r="G18" s="4">
        <v>26</v>
      </c>
      <c r="H18" s="4">
        <v>15</v>
      </c>
    </row>
    <row r="19" spans="1:8" ht="12.75" customHeight="1">
      <c r="A19" s="6" t="s">
        <v>8</v>
      </c>
      <c r="B19" s="4">
        <v>1495</v>
      </c>
      <c r="C19" s="4">
        <v>20</v>
      </c>
      <c r="D19" s="4">
        <v>2288</v>
      </c>
      <c r="E19" s="4"/>
      <c r="F19" s="4">
        <v>18</v>
      </c>
      <c r="G19" s="4">
        <v>20</v>
      </c>
      <c r="H19" s="4">
        <v>6</v>
      </c>
    </row>
    <row r="20" spans="1:8" ht="21.75" customHeight="1">
      <c r="A20" s="102" t="s">
        <v>105</v>
      </c>
      <c r="B20" s="102"/>
      <c r="C20" s="102"/>
      <c r="D20" s="102"/>
      <c r="E20" s="102"/>
      <c r="F20" s="102"/>
      <c r="G20" s="102"/>
      <c r="H20" s="102"/>
    </row>
    <row r="21" spans="1:8" ht="18" customHeight="1">
      <c r="A21" s="6" t="s">
        <v>106</v>
      </c>
      <c r="B21" s="4">
        <v>54263</v>
      </c>
      <c r="C21" s="4">
        <v>1303</v>
      </c>
      <c r="D21" s="4">
        <v>85425</v>
      </c>
      <c r="E21" s="4"/>
      <c r="F21" s="4">
        <v>1207</v>
      </c>
      <c r="G21" s="4">
        <v>1303</v>
      </c>
      <c r="H21" s="4">
        <v>1127</v>
      </c>
    </row>
    <row r="22" spans="1:15" ht="12.75" customHeight="1">
      <c r="A22" s="6" t="s">
        <v>107</v>
      </c>
      <c r="B22" s="4">
        <f>B23-B21</f>
        <v>157141</v>
      </c>
      <c r="C22" s="4">
        <f aca="true" t="shared" si="0" ref="C22:H22">C23-C21</f>
        <v>2787</v>
      </c>
      <c r="D22" s="4">
        <f t="shared" si="0"/>
        <v>217310</v>
      </c>
      <c r="E22" s="4"/>
      <c r="F22" s="4">
        <f t="shared" si="0"/>
        <v>2640</v>
      </c>
      <c r="G22" s="4">
        <f t="shared" si="0"/>
        <v>2787</v>
      </c>
      <c r="H22" s="4">
        <f t="shared" si="0"/>
        <v>1834</v>
      </c>
      <c r="I22" s="4"/>
      <c r="K22" s="4"/>
      <c r="L22" s="4"/>
      <c r="M22" s="4"/>
      <c r="N22" s="4"/>
      <c r="O22" s="4"/>
    </row>
    <row r="23" spans="1:10" s="7" customFormat="1" ht="12.75" customHeight="1">
      <c r="A23" s="6" t="s">
        <v>108</v>
      </c>
      <c r="B23" s="4">
        <v>211404</v>
      </c>
      <c r="C23" s="4">
        <v>4090</v>
      </c>
      <c r="D23" s="4">
        <v>302735</v>
      </c>
      <c r="E23" s="4"/>
      <c r="F23" s="4">
        <v>3847</v>
      </c>
      <c r="G23" s="4">
        <v>4090</v>
      </c>
      <c r="H23" s="4">
        <v>2961</v>
      </c>
      <c r="J23" s="3"/>
    </row>
    <row r="24" spans="1:8" s="7" customFormat="1" ht="24.75" customHeight="1">
      <c r="A24" s="16" t="s">
        <v>109</v>
      </c>
      <c r="B24" s="15">
        <f>+B9*100/B23</f>
        <v>6.7430133772303265</v>
      </c>
      <c r="C24" s="15">
        <f aca="true" t="shared" si="1" ref="C24:H24">+C9*100/C23</f>
        <v>6.821515892420538</v>
      </c>
      <c r="D24" s="15">
        <f t="shared" si="1"/>
        <v>7.268403058780782</v>
      </c>
      <c r="E24" s="15"/>
      <c r="F24" s="15">
        <f t="shared" si="1"/>
        <v>6.758513127112035</v>
      </c>
      <c r="G24" s="15">
        <f t="shared" si="1"/>
        <v>6.821515892420538</v>
      </c>
      <c r="H24" s="15">
        <f t="shared" si="1"/>
        <v>7.092198581560283</v>
      </c>
    </row>
    <row r="25" spans="1:8" ht="12.75">
      <c r="A25" s="8"/>
      <c r="B25" s="9"/>
      <c r="C25" s="9"/>
      <c r="D25" s="9"/>
      <c r="E25" s="9"/>
      <c r="F25" s="9"/>
      <c r="G25" s="9"/>
      <c r="H25" s="9"/>
    </row>
    <row r="26" spans="1:8" ht="13.5" customHeight="1">
      <c r="A26" s="6" t="s">
        <v>111</v>
      </c>
      <c r="B26" s="6"/>
      <c r="C26" s="6"/>
      <c r="D26" s="6"/>
      <c r="E26" s="6"/>
      <c r="F26" s="6"/>
      <c r="G26" s="6"/>
      <c r="H26" s="6"/>
    </row>
    <row r="28" ht="12.75">
      <c r="A28" s="58"/>
    </row>
    <row r="29" ht="12.75">
      <c r="A29" s="58"/>
    </row>
    <row r="30" ht="12.75">
      <c r="A30" s="58"/>
    </row>
    <row r="32" ht="12.75">
      <c r="D32" s="58"/>
    </row>
  </sheetData>
  <sheetProtection/>
  <mergeCells count="6">
    <mergeCell ref="A4:H4"/>
    <mergeCell ref="A10:H10"/>
    <mergeCell ref="A20:H20"/>
    <mergeCell ref="F2:H2"/>
    <mergeCell ref="A2:A3"/>
    <mergeCell ref="B2:D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4">
      <selection activeCell="I10" sqref="I10"/>
    </sheetView>
  </sheetViews>
  <sheetFormatPr defaultColWidth="8.88671875" defaultRowHeight="15.75"/>
  <cols>
    <col min="1" max="1" width="12.77734375" style="3" customWidth="1"/>
    <col min="2" max="3" width="10.77734375" style="3" customWidth="1"/>
    <col min="4" max="4" width="12.3359375" style="3" customWidth="1"/>
    <col min="5" max="5" width="10.77734375" style="3" customWidth="1"/>
    <col min="6" max="9" width="8.88671875" style="3" customWidth="1"/>
    <col min="10" max="11" width="9.99609375" style="3" bestFit="1" customWidth="1"/>
    <col min="12" max="16384" width="8.88671875" style="3" customWidth="1"/>
  </cols>
  <sheetData>
    <row r="1" spans="1:5" ht="24.75" customHeight="1">
      <c r="A1" s="2" t="s">
        <v>126</v>
      </c>
      <c r="B1" s="1"/>
      <c r="C1" s="1"/>
      <c r="D1" s="1"/>
      <c r="E1" s="1"/>
    </row>
    <row r="2" spans="1:5" ht="24.75" customHeight="1">
      <c r="A2" s="105"/>
      <c r="B2" s="107" t="s">
        <v>128</v>
      </c>
      <c r="C2" s="104" t="s">
        <v>127</v>
      </c>
      <c r="D2" s="104"/>
      <c r="E2" s="107" t="s">
        <v>116</v>
      </c>
    </row>
    <row r="3" spans="1:5" ht="45" customHeight="1">
      <c r="A3" s="106"/>
      <c r="B3" s="108"/>
      <c r="C3" s="14" t="s">
        <v>116</v>
      </c>
      <c r="D3" s="14" t="s">
        <v>129</v>
      </c>
      <c r="E3" s="108"/>
    </row>
    <row r="4" spans="1:5" ht="21.75" customHeight="1">
      <c r="A4" s="103" t="s">
        <v>103</v>
      </c>
      <c r="B4" s="103"/>
      <c r="C4" s="103"/>
      <c r="D4" s="103"/>
      <c r="E4" s="103"/>
    </row>
    <row r="5" spans="1:5" ht="12.75" customHeight="1">
      <c r="A5" s="5" t="s">
        <v>23</v>
      </c>
      <c r="B5" s="55" t="s">
        <v>130</v>
      </c>
      <c r="C5" s="55" t="s">
        <v>130</v>
      </c>
      <c r="D5" s="55" t="s">
        <v>130</v>
      </c>
      <c r="E5" s="55">
        <v>14203</v>
      </c>
    </row>
    <row r="6" spans="1:5" ht="12.75" customHeight="1">
      <c r="A6" s="5" t="s">
        <v>24</v>
      </c>
      <c r="B6" s="55">
        <v>11182</v>
      </c>
      <c r="C6" s="55">
        <v>2991</v>
      </c>
      <c r="D6" s="55">
        <v>1002</v>
      </c>
      <c r="E6" s="55">
        <f>B6+C6</f>
        <v>14173</v>
      </c>
    </row>
    <row r="7" spans="1:5" ht="12.75" customHeight="1">
      <c r="A7" s="5" t="s">
        <v>28</v>
      </c>
      <c r="B7" s="55">
        <v>11313</v>
      </c>
      <c r="C7" s="55">
        <v>3034</v>
      </c>
      <c r="D7" s="55">
        <v>954</v>
      </c>
      <c r="E7" s="55">
        <f>B7+C7</f>
        <v>14347</v>
      </c>
    </row>
    <row r="8" spans="1:5" ht="12.75" customHeight="1">
      <c r="A8" s="5" t="s">
        <v>33</v>
      </c>
      <c r="B8" s="55">
        <v>11061</v>
      </c>
      <c r="C8" s="55">
        <v>2982</v>
      </c>
      <c r="D8" s="55">
        <v>923</v>
      </c>
      <c r="E8" s="55">
        <f>B8+C8</f>
        <v>14043</v>
      </c>
    </row>
    <row r="9" spans="1:5" ht="12.75" customHeight="1">
      <c r="A9" s="5" t="s">
        <v>96</v>
      </c>
      <c r="B9" s="55">
        <v>11104</v>
      </c>
      <c r="C9" s="55">
        <v>3151</v>
      </c>
      <c r="D9" s="55">
        <v>1098</v>
      </c>
      <c r="E9" s="55">
        <f>B9+C9</f>
        <v>14255</v>
      </c>
    </row>
    <row r="10" spans="1:5" ht="21.75" customHeight="1">
      <c r="A10" s="102" t="s">
        <v>104</v>
      </c>
      <c r="B10" s="102"/>
      <c r="C10" s="102"/>
      <c r="D10" s="102"/>
      <c r="E10" s="102"/>
    </row>
    <row r="11" spans="1:5" ht="12.75" customHeight="1">
      <c r="A11" s="6" t="s">
        <v>3</v>
      </c>
      <c r="B11" s="55">
        <v>668</v>
      </c>
      <c r="C11" s="55">
        <v>138</v>
      </c>
      <c r="D11" s="55">
        <v>50</v>
      </c>
      <c r="E11" s="55">
        <f>B11+C11</f>
        <v>806</v>
      </c>
    </row>
    <row r="12" spans="1:5" ht="12.75" customHeight="1">
      <c r="A12" s="6" t="s">
        <v>4</v>
      </c>
      <c r="B12" s="55">
        <v>530</v>
      </c>
      <c r="C12" s="55">
        <v>133</v>
      </c>
      <c r="D12" s="55">
        <v>38</v>
      </c>
      <c r="E12" s="55">
        <f aca="true" t="shared" si="0" ref="E12:E19">B12+C12</f>
        <v>663</v>
      </c>
    </row>
    <row r="13" spans="1:5" ht="12.75" customHeight="1">
      <c r="A13" s="6" t="s">
        <v>1</v>
      </c>
      <c r="B13" s="55">
        <v>2688</v>
      </c>
      <c r="C13" s="55">
        <v>748</v>
      </c>
      <c r="D13" s="55">
        <v>292</v>
      </c>
      <c r="E13" s="55">
        <f t="shared" si="0"/>
        <v>3436</v>
      </c>
    </row>
    <row r="14" spans="1:5" ht="12.75" customHeight="1">
      <c r="A14" s="6" t="s">
        <v>5</v>
      </c>
      <c r="B14" s="55">
        <v>197</v>
      </c>
      <c r="C14" s="55">
        <v>101</v>
      </c>
      <c r="D14" s="55">
        <v>15</v>
      </c>
      <c r="E14" s="55">
        <f t="shared" si="0"/>
        <v>298</v>
      </c>
    </row>
    <row r="15" spans="1:5" ht="12.75" customHeight="1">
      <c r="A15" s="6" t="s">
        <v>2</v>
      </c>
      <c r="B15" s="55">
        <v>1344</v>
      </c>
      <c r="C15" s="55">
        <v>423</v>
      </c>
      <c r="D15" s="55">
        <v>135</v>
      </c>
      <c r="E15" s="55">
        <f t="shared" si="0"/>
        <v>1767</v>
      </c>
    </row>
    <row r="16" spans="1:5" ht="12.75" customHeight="1">
      <c r="A16" s="6" t="s">
        <v>0</v>
      </c>
      <c r="B16" s="55">
        <v>2581</v>
      </c>
      <c r="C16" s="55">
        <v>809</v>
      </c>
      <c r="D16" s="55">
        <v>310</v>
      </c>
      <c r="E16" s="55">
        <f t="shared" si="0"/>
        <v>3390</v>
      </c>
    </row>
    <row r="17" spans="1:5" ht="12.75" customHeight="1">
      <c r="A17" s="6" t="s">
        <v>6</v>
      </c>
      <c r="B17" s="55">
        <v>743</v>
      </c>
      <c r="C17" s="55">
        <v>224</v>
      </c>
      <c r="D17" s="55">
        <v>292</v>
      </c>
      <c r="E17" s="55">
        <f t="shared" si="0"/>
        <v>967</v>
      </c>
    </row>
    <row r="18" spans="1:5" ht="12.75" customHeight="1">
      <c r="A18" s="6" t="s">
        <v>7</v>
      </c>
      <c r="B18" s="55">
        <v>1123</v>
      </c>
      <c r="C18" s="55">
        <v>310</v>
      </c>
      <c r="D18" s="55">
        <v>118</v>
      </c>
      <c r="E18" s="55">
        <f t="shared" si="0"/>
        <v>1433</v>
      </c>
    </row>
    <row r="19" spans="1:5" ht="12.75" customHeight="1">
      <c r="A19" s="6" t="s">
        <v>8</v>
      </c>
      <c r="B19" s="55">
        <v>1230</v>
      </c>
      <c r="C19" s="55">
        <v>265</v>
      </c>
      <c r="D19" s="55">
        <v>80</v>
      </c>
      <c r="E19" s="55">
        <f t="shared" si="0"/>
        <v>1495</v>
      </c>
    </row>
    <row r="20" spans="1:5" ht="21.75" customHeight="1">
      <c r="A20" s="102" t="s">
        <v>105</v>
      </c>
      <c r="B20" s="102"/>
      <c r="C20" s="102"/>
      <c r="D20" s="102"/>
      <c r="E20" s="102"/>
    </row>
    <row r="21" spans="1:5" ht="12.75" customHeight="1">
      <c r="A21" s="6" t="s">
        <v>106</v>
      </c>
      <c r="B21" s="55">
        <v>38955</v>
      </c>
      <c r="C21" s="55">
        <v>12395</v>
      </c>
      <c r="D21" s="55">
        <v>3994</v>
      </c>
      <c r="E21" s="55">
        <f>B21+C21</f>
        <v>51350</v>
      </c>
    </row>
    <row r="22" spans="1:5" ht="12.75" customHeight="1">
      <c r="A22" s="6" t="s">
        <v>107</v>
      </c>
      <c r="B22" s="55">
        <f>B23-B21</f>
        <v>118270</v>
      </c>
      <c r="C22" s="55">
        <f>C23-C21</f>
        <v>41784</v>
      </c>
      <c r="D22" s="55">
        <f>D23-D21</f>
        <v>15341</v>
      </c>
      <c r="E22" s="55">
        <f>E23-E21</f>
        <v>160054</v>
      </c>
    </row>
    <row r="23" spans="1:7" s="7" customFormat="1" ht="12.75" customHeight="1">
      <c r="A23" s="6" t="s">
        <v>108</v>
      </c>
      <c r="B23" s="55">
        <v>157225</v>
      </c>
      <c r="C23" s="55">
        <v>54179</v>
      </c>
      <c r="D23" s="55">
        <v>19335</v>
      </c>
      <c r="E23" s="55">
        <f>SUM(B23:C23)</f>
        <v>211404</v>
      </c>
      <c r="G23" s="3"/>
    </row>
    <row r="24" spans="1:5" s="7" customFormat="1" ht="24.75" customHeight="1">
      <c r="A24" s="16" t="s">
        <v>109</v>
      </c>
      <c r="B24" s="56">
        <f>B9/B23*100</f>
        <v>7.062490062013039</v>
      </c>
      <c r="C24" s="56">
        <f>C9/C23*100</f>
        <v>5.815906532051163</v>
      </c>
      <c r="D24" s="56">
        <f>D9/D23*100</f>
        <v>5.678820791311094</v>
      </c>
      <c r="E24" s="56">
        <f>E9/E23*100</f>
        <v>6.7430133772303265</v>
      </c>
    </row>
    <row r="25" spans="1:5" ht="12.75">
      <c r="A25" s="8"/>
      <c r="B25" s="9"/>
      <c r="C25" s="9"/>
      <c r="D25" s="9"/>
      <c r="E25" s="9"/>
    </row>
    <row r="26" spans="1:5" ht="13.5" customHeight="1">
      <c r="A26" s="6" t="s">
        <v>111</v>
      </c>
      <c r="B26" s="6"/>
      <c r="C26" s="6"/>
      <c r="D26" s="6"/>
      <c r="E26" s="6"/>
    </row>
    <row r="27" spans="1:5" ht="30" customHeight="1">
      <c r="A27" s="109" t="s">
        <v>125</v>
      </c>
      <c r="B27" s="109"/>
      <c r="C27" s="109"/>
      <c r="D27" s="109"/>
      <c r="E27" s="109"/>
    </row>
  </sheetData>
  <sheetProtection/>
  <mergeCells count="8">
    <mergeCell ref="E2:E3"/>
    <mergeCell ref="B2:B3"/>
    <mergeCell ref="C2:D2"/>
    <mergeCell ref="A2:A3"/>
    <mergeCell ref="A27:E27"/>
    <mergeCell ref="A4:E4"/>
    <mergeCell ref="A10:E10"/>
    <mergeCell ref="A20:E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K7" sqref="K7"/>
    </sheetView>
  </sheetViews>
  <sheetFormatPr defaultColWidth="8.88671875" defaultRowHeight="15.75"/>
  <cols>
    <col min="1" max="1" width="9.10546875" style="3" customWidth="1"/>
    <col min="2" max="2" width="7.88671875" style="3" customWidth="1"/>
    <col min="3" max="7" width="7.77734375" style="3" customWidth="1"/>
    <col min="8" max="11" width="8.88671875" style="3" customWidth="1"/>
    <col min="12" max="13" width="9.99609375" style="3" bestFit="1" customWidth="1"/>
    <col min="14" max="16384" width="8.88671875" style="3" customWidth="1"/>
  </cols>
  <sheetData>
    <row r="1" spans="1:7" ht="24.75" customHeight="1">
      <c r="A1" s="2" t="s">
        <v>131</v>
      </c>
      <c r="B1" s="1"/>
      <c r="C1" s="1"/>
      <c r="D1" s="1"/>
      <c r="E1" s="1"/>
      <c r="F1" s="1"/>
      <c r="G1" s="1"/>
    </row>
    <row r="2" spans="1:7" ht="57" customHeight="1">
      <c r="A2" s="17"/>
      <c r="B2" s="14" t="s">
        <v>132</v>
      </c>
      <c r="C2" s="14" t="s">
        <v>133</v>
      </c>
      <c r="D2" s="14" t="s">
        <v>134</v>
      </c>
      <c r="E2" s="14" t="s">
        <v>135</v>
      </c>
      <c r="F2" s="14" t="s">
        <v>136</v>
      </c>
      <c r="G2" s="14" t="s">
        <v>116</v>
      </c>
    </row>
    <row r="3" spans="1:7" ht="21.75" customHeight="1">
      <c r="A3" s="103" t="s">
        <v>103</v>
      </c>
      <c r="B3" s="103"/>
      <c r="C3" s="103"/>
      <c r="D3" s="103"/>
      <c r="E3" s="103"/>
      <c r="F3" s="103"/>
      <c r="G3" s="103"/>
    </row>
    <row r="4" spans="1:7" ht="12.75" customHeight="1">
      <c r="A4" s="5" t="s">
        <v>23</v>
      </c>
      <c r="B4" s="73" t="s">
        <v>130</v>
      </c>
      <c r="C4" s="73" t="s">
        <v>130</v>
      </c>
      <c r="D4" s="73" t="s">
        <v>130</v>
      </c>
      <c r="E4" s="73" t="s">
        <v>130</v>
      </c>
      <c r="F4" s="73" t="s">
        <v>130</v>
      </c>
      <c r="G4" s="73" t="s">
        <v>130</v>
      </c>
    </row>
    <row r="5" spans="1:7" ht="12.75" customHeight="1">
      <c r="A5" s="5" t="s">
        <v>24</v>
      </c>
      <c r="B5" s="4">
        <v>1211</v>
      </c>
      <c r="C5" s="4">
        <v>5713</v>
      </c>
      <c r="D5" s="4">
        <v>1824</v>
      </c>
      <c r="E5" s="4">
        <v>2102</v>
      </c>
      <c r="F5" s="4">
        <v>332</v>
      </c>
      <c r="G5" s="4">
        <v>11182</v>
      </c>
    </row>
    <row r="6" spans="1:7" ht="12.75" customHeight="1">
      <c r="A6" s="5" t="s">
        <v>28</v>
      </c>
      <c r="B6" s="4">
        <v>1247</v>
      </c>
      <c r="C6" s="4">
        <v>5764</v>
      </c>
      <c r="D6" s="4">
        <v>1807</v>
      </c>
      <c r="E6" s="4">
        <v>2134</v>
      </c>
      <c r="F6" s="4">
        <v>361</v>
      </c>
      <c r="G6" s="4">
        <v>11313</v>
      </c>
    </row>
    <row r="7" spans="1:7" ht="12.75" customHeight="1">
      <c r="A7" s="5" t="s">
        <v>33</v>
      </c>
      <c r="B7" s="4">
        <v>1182</v>
      </c>
      <c r="C7" s="4">
        <v>5724</v>
      </c>
      <c r="D7" s="4">
        <v>1647</v>
      </c>
      <c r="E7" s="4">
        <v>2098</v>
      </c>
      <c r="F7" s="4">
        <v>410</v>
      </c>
      <c r="G7" s="4">
        <v>11061</v>
      </c>
    </row>
    <row r="8" spans="1:7" ht="12.75" customHeight="1">
      <c r="A8" s="5" t="s">
        <v>96</v>
      </c>
      <c r="B8" s="4">
        <v>1198</v>
      </c>
      <c r="C8" s="4">
        <v>5700</v>
      </c>
      <c r="D8" s="4">
        <v>1693</v>
      </c>
      <c r="E8" s="4">
        <v>2143</v>
      </c>
      <c r="F8" s="4">
        <v>370</v>
      </c>
      <c r="G8" s="4">
        <v>11104</v>
      </c>
    </row>
    <row r="9" spans="1:7" ht="21.75" customHeight="1">
      <c r="A9" s="102" t="s">
        <v>104</v>
      </c>
      <c r="B9" s="102"/>
      <c r="C9" s="102"/>
      <c r="D9" s="102"/>
      <c r="E9" s="102"/>
      <c r="F9" s="102"/>
      <c r="G9" s="102"/>
    </row>
    <row r="10" spans="1:7" ht="12.75" customHeight="1">
      <c r="A10" s="6" t="s">
        <v>3</v>
      </c>
      <c r="B10" s="4">
        <v>81</v>
      </c>
      <c r="C10" s="4">
        <v>350</v>
      </c>
      <c r="D10" s="4">
        <v>129</v>
      </c>
      <c r="E10" s="4">
        <v>96</v>
      </c>
      <c r="F10" s="4">
        <v>12</v>
      </c>
      <c r="G10" s="4">
        <v>668</v>
      </c>
    </row>
    <row r="11" spans="1:7" ht="12.75" customHeight="1">
      <c r="A11" s="6" t="s">
        <v>4</v>
      </c>
      <c r="B11" s="4">
        <v>48</v>
      </c>
      <c r="C11" s="4">
        <v>284</v>
      </c>
      <c r="D11" s="4">
        <v>79</v>
      </c>
      <c r="E11" s="4">
        <v>102</v>
      </c>
      <c r="F11" s="4">
        <v>17</v>
      </c>
      <c r="G11" s="4">
        <v>530</v>
      </c>
    </row>
    <row r="12" spans="1:7" ht="12.75" customHeight="1">
      <c r="A12" s="6" t="s">
        <v>1</v>
      </c>
      <c r="B12" s="4">
        <v>239</v>
      </c>
      <c r="C12" s="4">
        <v>1367</v>
      </c>
      <c r="D12" s="4">
        <v>443</v>
      </c>
      <c r="E12" s="4">
        <v>554</v>
      </c>
      <c r="F12" s="4">
        <v>85</v>
      </c>
      <c r="G12" s="4">
        <v>2688</v>
      </c>
    </row>
    <row r="13" spans="1:7" ht="12.75" customHeight="1">
      <c r="A13" s="6" t="s">
        <v>5</v>
      </c>
      <c r="B13" s="4">
        <v>13</v>
      </c>
      <c r="C13" s="4">
        <v>85</v>
      </c>
      <c r="D13" s="4">
        <v>37</v>
      </c>
      <c r="E13" s="4">
        <v>54</v>
      </c>
      <c r="F13" s="4">
        <v>8</v>
      </c>
      <c r="G13" s="4">
        <v>197</v>
      </c>
    </row>
    <row r="14" spans="1:7" ht="12.75" customHeight="1">
      <c r="A14" s="6" t="s">
        <v>2</v>
      </c>
      <c r="B14" s="4">
        <v>359</v>
      </c>
      <c r="C14" s="4">
        <v>486</v>
      </c>
      <c r="D14" s="4">
        <v>247</v>
      </c>
      <c r="E14" s="4">
        <v>211</v>
      </c>
      <c r="F14" s="4">
        <v>41</v>
      </c>
      <c r="G14" s="4">
        <v>1344</v>
      </c>
    </row>
    <row r="15" spans="1:7" ht="12.75" customHeight="1">
      <c r="A15" s="6" t="s">
        <v>0</v>
      </c>
      <c r="B15" s="4">
        <v>184</v>
      </c>
      <c r="C15" s="4">
        <v>1418</v>
      </c>
      <c r="D15" s="4">
        <v>340</v>
      </c>
      <c r="E15" s="4">
        <v>545</v>
      </c>
      <c r="F15" s="4">
        <v>94</v>
      </c>
      <c r="G15" s="4">
        <v>2581</v>
      </c>
    </row>
    <row r="16" spans="1:7" ht="12.75" customHeight="1">
      <c r="A16" s="6" t="s">
        <v>6</v>
      </c>
      <c r="B16" s="4">
        <v>74</v>
      </c>
      <c r="C16" s="4">
        <v>409</v>
      </c>
      <c r="D16" s="4">
        <v>96</v>
      </c>
      <c r="E16" s="4">
        <v>141</v>
      </c>
      <c r="F16" s="4">
        <v>23</v>
      </c>
      <c r="G16" s="4">
        <v>743</v>
      </c>
    </row>
    <row r="17" spans="1:7" ht="12.75" customHeight="1">
      <c r="A17" s="6" t="s">
        <v>7</v>
      </c>
      <c r="B17" s="4">
        <v>94</v>
      </c>
      <c r="C17" s="4">
        <v>620</v>
      </c>
      <c r="D17" s="4">
        <v>153</v>
      </c>
      <c r="E17" s="4">
        <v>200</v>
      </c>
      <c r="F17" s="4">
        <v>56</v>
      </c>
      <c r="G17" s="4">
        <v>1123</v>
      </c>
    </row>
    <row r="18" spans="1:7" ht="12.75" customHeight="1">
      <c r="A18" s="6" t="s">
        <v>8</v>
      </c>
      <c r="B18" s="4">
        <v>106</v>
      </c>
      <c r="C18" s="4">
        <v>681</v>
      </c>
      <c r="D18" s="4">
        <v>169</v>
      </c>
      <c r="E18" s="4">
        <v>240</v>
      </c>
      <c r="F18" s="4">
        <v>34</v>
      </c>
      <c r="G18" s="4">
        <v>1230</v>
      </c>
    </row>
    <row r="19" spans="1:7" ht="21.75" customHeight="1">
      <c r="A19" s="102" t="s">
        <v>105</v>
      </c>
      <c r="B19" s="102"/>
      <c r="C19" s="102"/>
      <c r="D19" s="102"/>
      <c r="E19" s="102"/>
      <c r="F19" s="102"/>
      <c r="G19" s="102"/>
    </row>
    <row r="20" spans="1:7" ht="18" customHeight="1">
      <c r="A20" s="6" t="s">
        <v>106</v>
      </c>
      <c r="B20" s="4">
        <v>3978</v>
      </c>
      <c r="C20" s="4">
        <v>20152</v>
      </c>
      <c r="D20" s="4">
        <v>6148</v>
      </c>
      <c r="E20" s="4">
        <v>9108</v>
      </c>
      <c r="F20" s="4">
        <v>1619</v>
      </c>
      <c r="G20" s="4">
        <v>41005</v>
      </c>
    </row>
    <row r="21" spans="1:14" ht="12.75" customHeight="1">
      <c r="A21" s="6" t="s">
        <v>107</v>
      </c>
      <c r="B21" s="4">
        <f aca="true" t="shared" si="0" ref="B21:G21">B22-B20</f>
        <v>9704</v>
      </c>
      <c r="C21" s="4">
        <f t="shared" si="0"/>
        <v>53120</v>
      </c>
      <c r="D21" s="4">
        <f t="shared" si="0"/>
        <v>18536</v>
      </c>
      <c r="E21" s="4">
        <f t="shared" si="0"/>
        <v>29433</v>
      </c>
      <c r="F21" s="4">
        <f t="shared" si="0"/>
        <v>5427</v>
      </c>
      <c r="G21" s="4">
        <f t="shared" si="0"/>
        <v>116220</v>
      </c>
      <c r="H21" s="4"/>
      <c r="J21" s="4"/>
      <c r="K21" s="4"/>
      <c r="L21" s="4"/>
      <c r="M21" s="4"/>
      <c r="N21" s="4"/>
    </row>
    <row r="22" spans="1:9" s="7" customFormat="1" ht="12.75" customHeight="1">
      <c r="A22" s="6" t="s">
        <v>108</v>
      </c>
      <c r="B22" s="4">
        <v>13682</v>
      </c>
      <c r="C22" s="4">
        <v>73272</v>
      </c>
      <c r="D22" s="4">
        <v>24684</v>
      </c>
      <c r="E22" s="4">
        <v>38541</v>
      </c>
      <c r="F22" s="4">
        <v>7046</v>
      </c>
      <c r="G22" s="4">
        <v>157225</v>
      </c>
      <c r="I22" s="3"/>
    </row>
    <row r="23" spans="1:7" s="7" customFormat="1" ht="24.75" customHeight="1">
      <c r="A23" s="16" t="s">
        <v>109</v>
      </c>
      <c r="B23" s="15">
        <f aca="true" t="shared" si="1" ref="B23:G23">+B8*100/B22</f>
        <v>8.756029820201725</v>
      </c>
      <c r="C23" s="15">
        <f t="shared" si="1"/>
        <v>7.779233540779561</v>
      </c>
      <c r="D23" s="15">
        <f t="shared" si="1"/>
        <v>6.858693890779453</v>
      </c>
      <c r="E23" s="15">
        <f t="shared" si="1"/>
        <v>5.5603123945927715</v>
      </c>
      <c r="F23" s="15">
        <f t="shared" si="1"/>
        <v>5.251206358217428</v>
      </c>
      <c r="G23" s="15">
        <f t="shared" si="1"/>
        <v>7.062490062013039</v>
      </c>
    </row>
    <row r="24" spans="1:7" ht="12.75">
      <c r="A24" s="8"/>
      <c r="B24" s="9"/>
      <c r="C24" s="9"/>
      <c r="D24" s="9"/>
      <c r="E24" s="9"/>
      <c r="F24" s="9"/>
      <c r="G24" s="9"/>
    </row>
    <row r="25" spans="1:7" ht="13.5" customHeight="1">
      <c r="A25" s="6" t="s">
        <v>111</v>
      </c>
      <c r="B25" s="6"/>
      <c r="C25" s="6"/>
      <c r="D25" s="6"/>
      <c r="E25" s="6"/>
      <c r="F25" s="6"/>
      <c r="G25" s="6"/>
    </row>
    <row r="26" spans="1:7" ht="38.25" customHeight="1">
      <c r="A26" s="109" t="s">
        <v>137</v>
      </c>
      <c r="B26" s="109"/>
      <c r="C26" s="109"/>
      <c r="D26" s="109"/>
      <c r="E26" s="109"/>
      <c r="F26" s="110"/>
      <c r="G26" s="110"/>
    </row>
  </sheetData>
  <sheetProtection/>
  <mergeCells count="4">
    <mergeCell ref="A3:G3"/>
    <mergeCell ref="A9:G9"/>
    <mergeCell ref="A19:G19"/>
    <mergeCell ref="A26:G2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I18" sqref="I18"/>
    </sheetView>
  </sheetViews>
  <sheetFormatPr defaultColWidth="8.88671875" defaultRowHeight="15.75"/>
  <cols>
    <col min="1" max="1" width="12.6640625" style="3" customWidth="1"/>
    <col min="2" max="7" width="7.99609375" style="3" customWidth="1"/>
    <col min="8" max="16384" width="8.88671875" style="3" customWidth="1"/>
  </cols>
  <sheetData>
    <row r="1" spans="1:8" ht="31.5" customHeight="1">
      <c r="A1" s="112" t="s">
        <v>138</v>
      </c>
      <c r="B1" s="112"/>
      <c r="C1" s="112"/>
      <c r="D1" s="112"/>
      <c r="E1" s="112"/>
      <c r="F1" s="112"/>
      <c r="G1" s="112"/>
      <c r="H1" s="6"/>
    </row>
    <row r="2" spans="1:8" ht="30" customHeight="1">
      <c r="A2" s="17"/>
      <c r="B2" s="14" t="s">
        <v>120</v>
      </c>
      <c r="C2" s="14" t="s">
        <v>121</v>
      </c>
      <c r="D2" s="14" t="s">
        <v>122</v>
      </c>
      <c r="E2" s="14" t="s">
        <v>120</v>
      </c>
      <c r="F2" s="14" t="s">
        <v>121</v>
      </c>
      <c r="G2" s="14" t="s">
        <v>122</v>
      </c>
      <c r="H2" s="6"/>
    </row>
    <row r="3" spans="1:8" ht="19.5" customHeight="1">
      <c r="A3" s="12"/>
      <c r="B3" s="113" t="s">
        <v>139</v>
      </c>
      <c r="C3" s="113"/>
      <c r="D3" s="113"/>
      <c r="E3" s="111" t="s">
        <v>142</v>
      </c>
      <c r="F3" s="111"/>
      <c r="G3" s="111"/>
      <c r="H3" s="6"/>
    </row>
    <row r="4" spans="1:7" ht="20.25" customHeight="1">
      <c r="A4" s="102" t="s">
        <v>103</v>
      </c>
      <c r="B4" s="102"/>
      <c r="C4" s="102"/>
      <c r="D4" s="102"/>
      <c r="E4" s="102"/>
      <c r="F4" s="102"/>
      <c r="G4" s="102"/>
    </row>
    <row r="5" spans="1:7" ht="12.75" customHeight="1">
      <c r="A5" s="5" t="s">
        <v>23</v>
      </c>
      <c r="B5" s="55">
        <v>845</v>
      </c>
      <c r="C5" s="55">
        <v>51</v>
      </c>
      <c r="D5" s="55">
        <v>1514</v>
      </c>
      <c r="E5" s="55">
        <v>11538</v>
      </c>
      <c r="F5" s="55">
        <v>174</v>
      </c>
      <c r="G5" s="55">
        <v>16313</v>
      </c>
    </row>
    <row r="6" spans="1:7" ht="12.75" customHeight="1">
      <c r="A6" s="5" t="s">
        <v>24</v>
      </c>
      <c r="B6" s="55">
        <v>815</v>
      </c>
      <c r="C6" s="55">
        <v>42</v>
      </c>
      <c r="D6" s="55">
        <v>1510</v>
      </c>
      <c r="E6" s="55">
        <v>11528</v>
      </c>
      <c r="F6" s="55">
        <v>177</v>
      </c>
      <c r="G6" s="55">
        <v>16508</v>
      </c>
    </row>
    <row r="7" spans="1:7" ht="12.75" customHeight="1">
      <c r="A7" s="5" t="s">
        <v>28</v>
      </c>
      <c r="B7" s="55">
        <v>890</v>
      </c>
      <c r="C7" s="55">
        <v>22</v>
      </c>
      <c r="D7" s="55">
        <v>1518</v>
      </c>
      <c r="E7" s="55">
        <v>11539</v>
      </c>
      <c r="F7" s="55">
        <v>192</v>
      </c>
      <c r="G7" s="55">
        <v>16745</v>
      </c>
    </row>
    <row r="8" spans="1:7" ht="12.75" customHeight="1">
      <c r="A8" s="5" t="s">
        <v>33</v>
      </c>
      <c r="B8" s="55">
        <v>1029</v>
      </c>
      <c r="C8" s="55">
        <v>39</v>
      </c>
      <c r="D8" s="55">
        <v>1770</v>
      </c>
      <c r="E8" s="55">
        <v>10997</v>
      </c>
      <c r="F8" s="55">
        <v>151</v>
      </c>
      <c r="G8" s="55">
        <v>16256</v>
      </c>
    </row>
    <row r="9" spans="1:7" ht="12.75" customHeight="1">
      <c r="A9" s="5" t="s">
        <v>96</v>
      </c>
      <c r="B9" s="55">
        <v>904</v>
      </c>
      <c r="C9" s="55">
        <v>23</v>
      </c>
      <c r="D9" s="55">
        <v>1575</v>
      </c>
      <c r="E9" s="55">
        <v>11428</v>
      </c>
      <c r="F9" s="55">
        <v>148</v>
      </c>
      <c r="G9" s="55">
        <v>16802</v>
      </c>
    </row>
    <row r="10" spans="1:7" ht="18" customHeight="1">
      <c r="A10" s="102" t="s">
        <v>104</v>
      </c>
      <c r="B10" s="102"/>
      <c r="C10" s="102"/>
      <c r="D10" s="102"/>
      <c r="E10" s="102"/>
      <c r="F10" s="102"/>
      <c r="G10" s="102"/>
    </row>
    <row r="11" spans="1:7" ht="12.75" customHeight="1">
      <c r="A11" s="6" t="s">
        <v>3</v>
      </c>
      <c r="B11" s="82">
        <v>0</v>
      </c>
      <c r="C11" s="82">
        <v>0</v>
      </c>
      <c r="D11" s="82">
        <v>0</v>
      </c>
      <c r="E11" s="55">
        <v>554</v>
      </c>
      <c r="F11" s="55">
        <v>6</v>
      </c>
      <c r="G11" s="55">
        <v>909</v>
      </c>
    </row>
    <row r="12" spans="1:7" ht="12.75" customHeight="1">
      <c r="A12" s="6" t="s">
        <v>4</v>
      </c>
      <c r="B12" s="55">
        <v>6</v>
      </c>
      <c r="C12" s="82">
        <v>0</v>
      </c>
      <c r="D12" s="55">
        <v>11</v>
      </c>
      <c r="E12" s="55">
        <v>527</v>
      </c>
      <c r="F12" s="55">
        <v>3</v>
      </c>
      <c r="G12" s="55">
        <v>862</v>
      </c>
    </row>
    <row r="13" spans="1:7" ht="12.75" customHeight="1">
      <c r="A13" s="6" t="s">
        <v>1</v>
      </c>
      <c r="B13" s="55">
        <v>184</v>
      </c>
      <c r="C13" s="55">
        <v>5</v>
      </c>
      <c r="D13" s="55">
        <v>333</v>
      </c>
      <c r="E13" s="55">
        <v>2902</v>
      </c>
      <c r="F13" s="55">
        <v>40</v>
      </c>
      <c r="G13" s="55">
        <v>4229</v>
      </c>
    </row>
    <row r="14" spans="1:7" ht="12.75" customHeight="1">
      <c r="A14" s="6" t="s">
        <v>5</v>
      </c>
      <c r="B14" s="55">
        <v>42</v>
      </c>
      <c r="C14" s="55">
        <v>2</v>
      </c>
      <c r="D14" s="55">
        <v>88</v>
      </c>
      <c r="E14" s="55">
        <v>137</v>
      </c>
      <c r="F14" s="55">
        <v>1</v>
      </c>
      <c r="G14" s="55">
        <v>218</v>
      </c>
    </row>
    <row r="15" spans="1:7" ht="12.75" customHeight="1">
      <c r="A15" s="6" t="s">
        <v>2</v>
      </c>
      <c r="B15" s="55">
        <v>278</v>
      </c>
      <c r="C15" s="55">
        <v>6</v>
      </c>
      <c r="D15" s="55">
        <v>456</v>
      </c>
      <c r="E15" s="55">
        <v>1380</v>
      </c>
      <c r="F15" s="55">
        <v>18</v>
      </c>
      <c r="G15" s="55">
        <v>2020</v>
      </c>
    </row>
    <row r="16" spans="1:7" ht="12.75" customHeight="1">
      <c r="A16" s="6" t="s">
        <v>0</v>
      </c>
      <c r="B16" s="55">
        <v>298</v>
      </c>
      <c r="C16" s="55">
        <v>7</v>
      </c>
      <c r="D16" s="55">
        <v>506</v>
      </c>
      <c r="E16" s="55">
        <v>2811</v>
      </c>
      <c r="F16" s="55">
        <v>45</v>
      </c>
      <c r="G16" s="55">
        <v>3908</v>
      </c>
    </row>
    <row r="17" spans="1:7" ht="12.75" customHeight="1">
      <c r="A17" s="6" t="s">
        <v>6</v>
      </c>
      <c r="B17" s="82">
        <v>0</v>
      </c>
      <c r="C17" s="82">
        <v>0</v>
      </c>
      <c r="D17" s="82">
        <v>0</v>
      </c>
      <c r="E17" s="55">
        <v>665</v>
      </c>
      <c r="F17" s="55">
        <v>6</v>
      </c>
      <c r="G17" s="55">
        <v>1006</v>
      </c>
    </row>
    <row r="18" spans="1:7" ht="12.75" customHeight="1">
      <c r="A18" s="6" t="s">
        <v>7</v>
      </c>
      <c r="B18" s="55">
        <v>37</v>
      </c>
      <c r="C18" s="55">
        <v>1</v>
      </c>
      <c r="D18" s="55">
        <v>77</v>
      </c>
      <c r="E18" s="55">
        <v>1185</v>
      </c>
      <c r="F18" s="55">
        <v>14</v>
      </c>
      <c r="G18" s="55">
        <v>1762</v>
      </c>
    </row>
    <row r="19" spans="1:7" ht="12.75" customHeight="1">
      <c r="A19" s="6" t="s">
        <v>8</v>
      </c>
      <c r="B19" s="55">
        <v>59</v>
      </c>
      <c r="C19" s="55" t="s">
        <v>14</v>
      </c>
      <c r="D19" s="55">
        <v>104</v>
      </c>
      <c r="E19" s="55">
        <v>1267</v>
      </c>
      <c r="F19" s="55">
        <v>14</v>
      </c>
      <c r="G19" s="55">
        <v>1888</v>
      </c>
    </row>
    <row r="20" spans="1:7" s="11" customFormat="1" ht="18" customHeight="1">
      <c r="A20" s="102" t="s">
        <v>105</v>
      </c>
      <c r="B20" s="102"/>
      <c r="C20" s="102"/>
      <c r="D20" s="102"/>
      <c r="E20" s="102"/>
      <c r="F20" s="102"/>
      <c r="G20" s="102"/>
    </row>
    <row r="21" spans="1:7" ht="12.75" customHeight="1">
      <c r="A21" s="6" t="s">
        <v>106</v>
      </c>
      <c r="B21" s="55">
        <v>2747</v>
      </c>
      <c r="C21" s="55">
        <v>96</v>
      </c>
      <c r="D21" s="55">
        <v>4883</v>
      </c>
      <c r="E21" s="55">
        <v>37190</v>
      </c>
      <c r="F21" s="55">
        <v>436</v>
      </c>
      <c r="G21" s="55">
        <v>55777</v>
      </c>
    </row>
    <row r="22" spans="1:7" ht="12.75" customHeight="1">
      <c r="A22" s="6" t="s">
        <v>107</v>
      </c>
      <c r="B22" s="55">
        <f>B23-B21</f>
        <v>9332</v>
      </c>
      <c r="C22" s="55">
        <f>C23-C21</f>
        <v>280</v>
      </c>
      <c r="D22" s="55">
        <f>D23-D21</f>
        <v>15784</v>
      </c>
      <c r="E22" s="55">
        <v>122859</v>
      </c>
      <c r="F22" s="55">
        <v>1323</v>
      </c>
      <c r="G22" s="55">
        <v>162606</v>
      </c>
    </row>
    <row r="23" spans="1:7" s="7" customFormat="1" ht="12.75" customHeight="1">
      <c r="A23" s="6" t="s">
        <v>108</v>
      </c>
      <c r="B23" s="55">
        <v>12079</v>
      </c>
      <c r="C23" s="55">
        <v>376</v>
      </c>
      <c r="D23" s="55">
        <v>20667</v>
      </c>
      <c r="E23" s="55">
        <v>160049</v>
      </c>
      <c r="F23" s="55">
        <v>1759</v>
      </c>
      <c r="G23" s="55">
        <v>218383</v>
      </c>
    </row>
    <row r="24" spans="1:7" s="7" customFormat="1" ht="12.75" customHeight="1">
      <c r="A24" s="16" t="s">
        <v>109</v>
      </c>
      <c r="B24" s="56">
        <f aca="true" t="shared" si="0" ref="B24:G24">+B9*100/B23</f>
        <v>7.484063250269062</v>
      </c>
      <c r="C24" s="56">
        <f t="shared" si="0"/>
        <v>6.117021276595745</v>
      </c>
      <c r="D24" s="56">
        <f t="shared" si="0"/>
        <v>7.620844825083466</v>
      </c>
      <c r="E24" s="56">
        <f t="shared" si="0"/>
        <v>7.140313279058288</v>
      </c>
      <c r="F24" s="56">
        <f t="shared" si="0"/>
        <v>8.413871517907902</v>
      </c>
      <c r="G24" s="56">
        <f t="shared" si="0"/>
        <v>7.693822321334536</v>
      </c>
    </row>
    <row r="25" spans="1:7" ht="18" customHeight="1">
      <c r="A25" s="12"/>
      <c r="B25" s="111" t="s">
        <v>140</v>
      </c>
      <c r="C25" s="111"/>
      <c r="D25" s="111"/>
      <c r="E25" s="111" t="s">
        <v>116</v>
      </c>
      <c r="F25" s="111"/>
      <c r="G25" s="111"/>
    </row>
    <row r="26" spans="1:7" ht="19.5" customHeight="1">
      <c r="A26" s="102" t="s">
        <v>103</v>
      </c>
      <c r="B26" s="102"/>
      <c r="C26" s="102"/>
      <c r="D26" s="102"/>
      <c r="E26" s="102"/>
      <c r="F26" s="102"/>
      <c r="G26" s="102"/>
    </row>
    <row r="27" spans="1:7" ht="12.75" customHeight="1">
      <c r="A27" s="5" t="s">
        <v>23</v>
      </c>
      <c r="B27" s="55">
        <v>1820</v>
      </c>
      <c r="C27" s="55">
        <v>158</v>
      </c>
      <c r="D27" s="55">
        <v>3369</v>
      </c>
      <c r="E27" s="55">
        <v>14203</v>
      </c>
      <c r="F27" s="55">
        <v>383</v>
      </c>
      <c r="G27" s="55">
        <v>21196</v>
      </c>
    </row>
    <row r="28" spans="1:7" ht="12.75" customHeight="1">
      <c r="A28" s="5">
        <v>2007</v>
      </c>
      <c r="B28" s="55">
        <v>1830</v>
      </c>
      <c r="C28" s="55">
        <v>137</v>
      </c>
      <c r="D28" s="55">
        <v>3424</v>
      </c>
      <c r="E28" s="55">
        <v>14173</v>
      </c>
      <c r="F28" s="55">
        <v>356</v>
      </c>
      <c r="G28" s="55">
        <v>21442</v>
      </c>
    </row>
    <row r="29" spans="1:7" ht="12.75" customHeight="1">
      <c r="A29" s="5" t="s">
        <v>28</v>
      </c>
      <c r="B29" s="55">
        <v>1918</v>
      </c>
      <c r="C29" s="55">
        <v>150</v>
      </c>
      <c r="D29" s="55">
        <v>3605</v>
      </c>
      <c r="E29" s="55">
        <v>14347</v>
      </c>
      <c r="F29" s="55">
        <v>364</v>
      </c>
      <c r="G29" s="55">
        <v>21868</v>
      </c>
    </row>
    <row r="30" spans="1:7" ht="12.75" customHeight="1">
      <c r="A30" s="5" t="s">
        <v>33</v>
      </c>
      <c r="B30" s="55">
        <v>2018</v>
      </c>
      <c r="C30" s="55">
        <v>135</v>
      </c>
      <c r="D30" s="55">
        <v>3716</v>
      </c>
      <c r="E30" s="55">
        <v>14044</v>
      </c>
      <c r="F30" s="55">
        <v>325</v>
      </c>
      <c r="G30" s="55">
        <v>21742</v>
      </c>
    </row>
    <row r="31" spans="1:7" ht="12.75" customHeight="1">
      <c r="A31" s="5" t="s">
        <v>96</v>
      </c>
      <c r="B31" s="55">
        <v>1923</v>
      </c>
      <c r="C31" s="55">
        <v>108</v>
      </c>
      <c r="D31" s="55">
        <v>3627</v>
      </c>
      <c r="E31" s="55">
        <v>14255</v>
      </c>
      <c r="F31" s="55">
        <v>279</v>
      </c>
      <c r="G31" s="55">
        <v>22004</v>
      </c>
    </row>
    <row r="32" spans="1:7" ht="18" customHeight="1">
      <c r="A32" s="102" t="s">
        <v>104</v>
      </c>
      <c r="B32" s="102"/>
      <c r="C32" s="102"/>
      <c r="D32" s="102"/>
      <c r="E32" s="102"/>
      <c r="F32" s="102"/>
      <c r="G32" s="102"/>
    </row>
    <row r="33" spans="1:7" ht="12.75" customHeight="1">
      <c r="A33" s="6" t="s">
        <v>3</v>
      </c>
      <c r="B33" s="101">
        <v>252</v>
      </c>
      <c r="C33" s="101">
        <v>21</v>
      </c>
      <c r="D33" s="101">
        <v>519</v>
      </c>
      <c r="E33" s="101">
        <v>806</v>
      </c>
      <c r="F33" s="101">
        <v>22</v>
      </c>
      <c r="G33" s="101">
        <v>1428</v>
      </c>
    </row>
    <row r="34" spans="1:7" ht="12.75" customHeight="1">
      <c r="A34" s="6" t="s">
        <v>4</v>
      </c>
      <c r="B34" s="101">
        <v>130</v>
      </c>
      <c r="C34" s="101">
        <v>13</v>
      </c>
      <c r="D34" s="101">
        <v>282</v>
      </c>
      <c r="E34" s="101">
        <v>663</v>
      </c>
      <c r="F34" s="101">
        <v>13</v>
      </c>
      <c r="G34" s="101">
        <v>1155</v>
      </c>
    </row>
    <row r="35" spans="1:7" ht="12.75" customHeight="1">
      <c r="A35" s="6" t="s">
        <v>1</v>
      </c>
      <c r="B35" s="101">
        <v>350</v>
      </c>
      <c r="C35" s="101">
        <v>22</v>
      </c>
      <c r="D35" s="101">
        <v>654</v>
      </c>
      <c r="E35" s="101">
        <v>3436</v>
      </c>
      <c r="F35" s="101">
        <v>62</v>
      </c>
      <c r="G35" s="101">
        <v>5216</v>
      </c>
    </row>
    <row r="36" spans="1:7" ht="12.75" customHeight="1">
      <c r="A36" s="6" t="s">
        <v>5</v>
      </c>
      <c r="B36" s="101">
        <v>119</v>
      </c>
      <c r="C36" s="101">
        <v>2</v>
      </c>
      <c r="D36" s="101">
        <v>241</v>
      </c>
      <c r="E36" s="101">
        <v>298</v>
      </c>
      <c r="F36" s="101">
        <v>5</v>
      </c>
      <c r="G36" s="101">
        <v>547</v>
      </c>
    </row>
    <row r="37" spans="1:7" ht="12.75" customHeight="1">
      <c r="A37" s="6" t="s">
        <v>2</v>
      </c>
      <c r="B37" s="101">
        <v>109</v>
      </c>
      <c r="C37" s="101">
        <v>4</v>
      </c>
      <c r="D37" s="101">
        <v>190</v>
      </c>
      <c r="E37" s="101">
        <v>1767</v>
      </c>
      <c r="F37" s="101">
        <v>28</v>
      </c>
      <c r="G37" s="101">
        <v>2666</v>
      </c>
    </row>
    <row r="38" spans="1:7" ht="12.75" customHeight="1">
      <c r="A38" s="6" t="s">
        <v>0</v>
      </c>
      <c r="B38" s="101">
        <v>281</v>
      </c>
      <c r="C38" s="101">
        <v>16</v>
      </c>
      <c r="D38" s="101">
        <v>496</v>
      </c>
      <c r="E38" s="101">
        <v>3390</v>
      </c>
      <c r="F38" s="101">
        <v>68</v>
      </c>
      <c r="G38" s="101">
        <v>4910</v>
      </c>
    </row>
    <row r="39" spans="1:7" ht="12.75" customHeight="1">
      <c r="A39" s="6" t="s">
        <v>6</v>
      </c>
      <c r="B39" s="101">
        <v>302</v>
      </c>
      <c r="C39" s="101">
        <v>14</v>
      </c>
      <c r="D39" s="101">
        <v>570</v>
      </c>
      <c r="E39" s="101">
        <v>967</v>
      </c>
      <c r="F39" s="101">
        <v>20</v>
      </c>
      <c r="G39" s="101">
        <v>1576</v>
      </c>
    </row>
    <row r="40" spans="1:7" ht="12.75" customHeight="1">
      <c r="A40" s="6" t="s">
        <v>7</v>
      </c>
      <c r="B40" s="101">
        <v>211</v>
      </c>
      <c r="C40" s="101">
        <v>10</v>
      </c>
      <c r="D40" s="101">
        <v>379</v>
      </c>
      <c r="E40" s="101">
        <v>1433</v>
      </c>
      <c r="F40" s="101">
        <v>24</v>
      </c>
      <c r="G40" s="101">
        <v>2218</v>
      </c>
    </row>
    <row r="41" spans="1:7" ht="12.75" customHeight="1">
      <c r="A41" s="6" t="s">
        <v>8</v>
      </c>
      <c r="B41" s="101">
        <v>169</v>
      </c>
      <c r="C41" s="101">
        <v>6</v>
      </c>
      <c r="D41" s="101">
        <v>296</v>
      </c>
      <c r="E41" s="101">
        <v>1495</v>
      </c>
      <c r="F41" s="101">
        <v>18</v>
      </c>
      <c r="G41" s="101">
        <v>2288</v>
      </c>
    </row>
    <row r="42" spans="1:7" s="11" customFormat="1" ht="18" customHeight="1">
      <c r="A42" s="102" t="s">
        <v>105</v>
      </c>
      <c r="B42" s="102"/>
      <c r="C42" s="102"/>
      <c r="D42" s="102"/>
      <c r="E42" s="102"/>
      <c r="F42" s="102"/>
      <c r="G42" s="102"/>
    </row>
    <row r="43" spans="1:7" ht="12.75" customHeight="1">
      <c r="A43" s="6" t="s">
        <v>106</v>
      </c>
      <c r="B43" s="55">
        <f>E43-E21-B21</f>
        <v>11413</v>
      </c>
      <c r="C43" s="55">
        <f>F43-F21-C21</f>
        <v>692</v>
      </c>
      <c r="D43" s="55">
        <f>G43-G21-D21</f>
        <v>20691</v>
      </c>
      <c r="E43" s="55">
        <v>51350</v>
      </c>
      <c r="F43" s="55">
        <v>1224</v>
      </c>
      <c r="G43" s="55">
        <v>81351</v>
      </c>
    </row>
    <row r="44" spans="1:7" ht="12.75" customHeight="1">
      <c r="A44" s="6" t="s">
        <v>107</v>
      </c>
      <c r="B44" s="55">
        <f>B45-B43</f>
        <v>27863</v>
      </c>
      <c r="C44" s="55">
        <f>C45-C43</f>
        <v>1263</v>
      </c>
      <c r="D44" s="55">
        <f>D45-D43</f>
        <v>42994</v>
      </c>
      <c r="E44" s="55">
        <v>160054</v>
      </c>
      <c r="F44" s="55">
        <v>2866</v>
      </c>
      <c r="G44" s="55">
        <v>221384</v>
      </c>
    </row>
    <row r="45" spans="1:7" s="7" customFormat="1" ht="12.75" customHeight="1">
      <c r="A45" s="6" t="s">
        <v>108</v>
      </c>
      <c r="B45" s="55">
        <v>39276</v>
      </c>
      <c r="C45" s="55">
        <f>F45-F23-C23</f>
        <v>1955</v>
      </c>
      <c r="D45" s="55">
        <f>G45-G23-D23</f>
        <v>63685</v>
      </c>
      <c r="E45" s="55">
        <v>211404</v>
      </c>
      <c r="F45" s="55">
        <v>4090</v>
      </c>
      <c r="G45" s="55">
        <v>302735</v>
      </c>
    </row>
    <row r="46" spans="1:7" s="7" customFormat="1" ht="12.75" customHeight="1">
      <c r="A46" s="16" t="s">
        <v>109</v>
      </c>
      <c r="B46" s="56">
        <f aca="true" t="shared" si="1" ref="B46:G46">+B31*100/B45</f>
        <v>4.896119767797128</v>
      </c>
      <c r="C46" s="56">
        <f t="shared" si="1"/>
        <v>5.524296675191816</v>
      </c>
      <c r="D46" s="56">
        <f t="shared" si="1"/>
        <v>5.6952186543142025</v>
      </c>
      <c r="E46" s="56">
        <f t="shared" si="1"/>
        <v>6.7430133772303265</v>
      </c>
      <c r="F46" s="56">
        <f t="shared" si="1"/>
        <v>6.821515892420538</v>
      </c>
      <c r="G46" s="56">
        <f t="shared" si="1"/>
        <v>7.268403058780782</v>
      </c>
    </row>
    <row r="47" spans="1:7" ht="12.75">
      <c r="A47" s="8"/>
      <c r="B47" s="9"/>
      <c r="C47" s="9"/>
      <c r="D47" s="9"/>
      <c r="E47" s="9"/>
      <c r="F47" s="9"/>
      <c r="G47" s="9"/>
    </row>
    <row r="48" ht="13.5" customHeight="1">
      <c r="A48" s="6" t="s">
        <v>111</v>
      </c>
    </row>
    <row r="49" spans="1:6" ht="12.75" customHeight="1">
      <c r="A49" s="13"/>
      <c r="B49" s="13"/>
      <c r="C49" s="13"/>
      <c r="D49" s="13"/>
      <c r="E49" s="13"/>
      <c r="F49" s="13"/>
    </row>
    <row r="50" ht="12.75" customHeight="1"/>
  </sheetData>
  <sheetProtection/>
  <mergeCells count="11">
    <mergeCell ref="A1:G1"/>
    <mergeCell ref="A26:G26"/>
    <mergeCell ref="A32:G32"/>
    <mergeCell ref="B3:D3"/>
    <mergeCell ref="E3:G3"/>
    <mergeCell ref="A42:G42"/>
    <mergeCell ref="A10:G10"/>
    <mergeCell ref="A20:G20"/>
    <mergeCell ref="B25:D25"/>
    <mergeCell ref="E25:G25"/>
    <mergeCell ref="A4:G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K7" sqref="K7"/>
    </sheetView>
  </sheetViews>
  <sheetFormatPr defaultColWidth="8.88671875" defaultRowHeight="15.75"/>
  <cols>
    <col min="1" max="1" width="12.6640625" style="3" customWidth="1"/>
    <col min="2" max="7" width="7.99609375" style="3" customWidth="1"/>
    <col min="8" max="16384" width="8.88671875" style="3" customWidth="1"/>
  </cols>
  <sheetData>
    <row r="1" spans="1:7" ht="31.5" customHeight="1">
      <c r="A1" s="114" t="s">
        <v>141</v>
      </c>
      <c r="B1" s="114"/>
      <c r="C1" s="114"/>
      <c r="D1" s="114"/>
      <c r="E1" s="114"/>
      <c r="F1" s="114"/>
      <c r="G1" s="114"/>
    </row>
    <row r="2" spans="1:7" ht="30" customHeight="1">
      <c r="A2" s="17"/>
      <c r="B2" s="14" t="s">
        <v>120</v>
      </c>
      <c r="C2" s="14" t="s">
        <v>121</v>
      </c>
      <c r="D2" s="14" t="s">
        <v>122</v>
      </c>
      <c r="E2" s="14" t="s">
        <v>120</v>
      </c>
      <c r="F2" s="14" t="s">
        <v>121</v>
      </c>
      <c r="G2" s="14" t="s">
        <v>122</v>
      </c>
    </row>
    <row r="3" spans="1:7" ht="18" customHeight="1">
      <c r="A3" s="10"/>
      <c r="B3" s="113" t="s">
        <v>142</v>
      </c>
      <c r="C3" s="113"/>
      <c r="D3" s="113"/>
      <c r="E3" s="111" t="s">
        <v>116</v>
      </c>
      <c r="F3" s="111"/>
      <c r="G3" s="111"/>
    </row>
    <row r="4" spans="1:7" ht="18" customHeight="1">
      <c r="A4" s="102" t="s">
        <v>103</v>
      </c>
      <c r="B4" s="102"/>
      <c r="C4" s="102"/>
      <c r="D4" s="102"/>
      <c r="E4" s="102"/>
      <c r="F4" s="102"/>
      <c r="G4" s="102"/>
    </row>
    <row r="5" spans="1:7" ht="12.75" customHeight="1">
      <c r="A5" s="5" t="s">
        <v>23</v>
      </c>
      <c r="B5" s="55">
        <v>11538</v>
      </c>
      <c r="C5" s="55">
        <v>174</v>
      </c>
      <c r="D5" s="55">
        <v>16313</v>
      </c>
      <c r="E5" s="55">
        <v>14203</v>
      </c>
      <c r="F5" s="55">
        <v>383</v>
      </c>
      <c r="G5" s="55">
        <v>21196</v>
      </c>
    </row>
    <row r="6" spans="1:7" ht="12.75" customHeight="1">
      <c r="A6" s="5" t="s">
        <v>24</v>
      </c>
      <c r="B6" s="55">
        <v>11528</v>
      </c>
      <c r="C6" s="55">
        <v>177</v>
      </c>
      <c r="D6" s="55">
        <v>16508</v>
      </c>
      <c r="E6" s="55">
        <v>14173</v>
      </c>
      <c r="F6" s="55">
        <v>356</v>
      </c>
      <c r="G6" s="55">
        <v>21442</v>
      </c>
    </row>
    <row r="7" spans="1:7" ht="12.75" customHeight="1">
      <c r="A7" s="5" t="s">
        <v>28</v>
      </c>
      <c r="B7" s="55">
        <v>11539</v>
      </c>
      <c r="C7" s="55">
        <v>192</v>
      </c>
      <c r="D7" s="55">
        <v>16745</v>
      </c>
      <c r="E7" s="55">
        <v>14347</v>
      </c>
      <c r="F7" s="55">
        <v>364</v>
      </c>
      <c r="G7" s="55">
        <v>21868</v>
      </c>
    </row>
    <row r="8" spans="1:7" ht="12.75" customHeight="1">
      <c r="A8" s="5" t="s">
        <v>33</v>
      </c>
      <c r="B8" s="55">
        <v>10997</v>
      </c>
      <c r="C8" s="55">
        <v>151</v>
      </c>
      <c r="D8" s="55">
        <v>16256</v>
      </c>
      <c r="E8" s="55">
        <v>14044</v>
      </c>
      <c r="F8" s="55">
        <v>325</v>
      </c>
      <c r="G8" s="55">
        <v>21742</v>
      </c>
    </row>
    <row r="9" spans="1:7" ht="12.75" customHeight="1">
      <c r="A9" s="5" t="s">
        <v>96</v>
      </c>
      <c r="B9" s="55">
        <v>11428</v>
      </c>
      <c r="C9" s="55">
        <v>148</v>
      </c>
      <c r="D9" s="55">
        <v>16802</v>
      </c>
      <c r="E9" s="55">
        <v>14255</v>
      </c>
      <c r="F9" s="55">
        <v>279</v>
      </c>
      <c r="G9" s="55">
        <v>22004</v>
      </c>
    </row>
    <row r="10" spans="1:7" ht="18" customHeight="1">
      <c r="A10" s="102" t="s">
        <v>104</v>
      </c>
      <c r="B10" s="102"/>
      <c r="C10" s="102"/>
      <c r="D10" s="102"/>
      <c r="E10" s="102"/>
      <c r="F10" s="102"/>
      <c r="G10" s="102"/>
    </row>
    <row r="11" spans="1:7" ht="12.75" customHeight="1">
      <c r="A11" s="6" t="s">
        <v>3</v>
      </c>
      <c r="B11" s="55">
        <v>554</v>
      </c>
      <c r="C11" s="55">
        <v>6</v>
      </c>
      <c r="D11" s="55">
        <v>909</v>
      </c>
      <c r="E11" s="55">
        <v>806</v>
      </c>
      <c r="F11" s="55">
        <v>22</v>
      </c>
      <c r="G11" s="55">
        <v>1428</v>
      </c>
    </row>
    <row r="12" spans="1:7" ht="12.75" customHeight="1">
      <c r="A12" s="6" t="s">
        <v>4</v>
      </c>
      <c r="B12" s="55">
        <v>527</v>
      </c>
      <c r="C12" s="55">
        <v>3</v>
      </c>
      <c r="D12" s="55">
        <v>862</v>
      </c>
      <c r="E12" s="55">
        <v>663</v>
      </c>
      <c r="F12" s="55">
        <v>13</v>
      </c>
      <c r="G12" s="55">
        <v>1155</v>
      </c>
    </row>
    <row r="13" spans="1:7" ht="12.75" customHeight="1">
      <c r="A13" s="6" t="s">
        <v>1</v>
      </c>
      <c r="B13" s="55">
        <v>2902</v>
      </c>
      <c r="C13" s="55">
        <v>40</v>
      </c>
      <c r="D13" s="55">
        <v>4229</v>
      </c>
      <c r="E13" s="55">
        <v>3436</v>
      </c>
      <c r="F13" s="55">
        <v>62</v>
      </c>
      <c r="G13" s="55">
        <v>5216</v>
      </c>
    </row>
    <row r="14" spans="1:7" ht="12.75" customHeight="1">
      <c r="A14" s="6" t="s">
        <v>5</v>
      </c>
      <c r="B14" s="55">
        <v>137</v>
      </c>
      <c r="C14" s="55">
        <v>1</v>
      </c>
      <c r="D14" s="55">
        <v>218</v>
      </c>
      <c r="E14" s="55">
        <v>298</v>
      </c>
      <c r="F14" s="55">
        <v>5</v>
      </c>
      <c r="G14" s="55">
        <v>547</v>
      </c>
    </row>
    <row r="15" spans="1:7" ht="12.75" customHeight="1">
      <c r="A15" s="6" t="s">
        <v>2</v>
      </c>
      <c r="B15" s="55">
        <v>1380</v>
      </c>
      <c r="C15" s="55">
        <v>18</v>
      </c>
      <c r="D15" s="55">
        <v>2020</v>
      </c>
      <c r="E15" s="55">
        <v>1767</v>
      </c>
      <c r="F15" s="55">
        <v>28</v>
      </c>
      <c r="G15" s="55">
        <v>2666</v>
      </c>
    </row>
    <row r="16" spans="1:7" ht="12.75" customHeight="1">
      <c r="A16" s="6" t="s">
        <v>0</v>
      </c>
      <c r="B16" s="55">
        <v>2811</v>
      </c>
      <c r="C16" s="55">
        <v>45</v>
      </c>
      <c r="D16" s="55">
        <v>3908</v>
      </c>
      <c r="E16" s="55">
        <v>3390</v>
      </c>
      <c r="F16" s="55">
        <v>68</v>
      </c>
      <c r="G16" s="55">
        <v>4910</v>
      </c>
    </row>
    <row r="17" spans="1:7" ht="12.75" customHeight="1">
      <c r="A17" s="6" t="s">
        <v>6</v>
      </c>
      <c r="B17" s="55">
        <v>665</v>
      </c>
      <c r="C17" s="55">
        <v>6</v>
      </c>
      <c r="D17" s="55">
        <v>1006</v>
      </c>
      <c r="E17" s="55">
        <v>967</v>
      </c>
      <c r="F17" s="55">
        <v>20</v>
      </c>
      <c r="G17" s="55">
        <v>1576</v>
      </c>
    </row>
    <row r="18" spans="1:7" ht="12.75" customHeight="1">
      <c r="A18" s="6" t="s">
        <v>7</v>
      </c>
      <c r="B18" s="55">
        <v>1185</v>
      </c>
      <c r="C18" s="55">
        <v>14</v>
      </c>
      <c r="D18" s="55">
        <v>1762</v>
      </c>
      <c r="E18" s="55">
        <v>1433</v>
      </c>
      <c r="F18" s="55">
        <v>24</v>
      </c>
      <c r="G18" s="55">
        <v>2218</v>
      </c>
    </row>
    <row r="19" spans="1:7" ht="12.75" customHeight="1">
      <c r="A19" s="6" t="s">
        <v>8</v>
      </c>
      <c r="B19" s="55">
        <v>1267</v>
      </c>
      <c r="C19" s="55">
        <v>14</v>
      </c>
      <c r="D19" s="55">
        <v>1888</v>
      </c>
      <c r="E19" s="55">
        <v>1495</v>
      </c>
      <c r="F19" s="55">
        <v>18</v>
      </c>
      <c r="G19" s="55">
        <v>2288</v>
      </c>
    </row>
    <row r="20" spans="1:7" s="11" customFormat="1" ht="18" customHeight="1">
      <c r="A20" s="102" t="s">
        <v>105</v>
      </c>
      <c r="B20" s="102"/>
      <c r="C20" s="102"/>
      <c r="D20" s="102"/>
      <c r="E20" s="102"/>
      <c r="F20" s="102"/>
      <c r="G20" s="102"/>
    </row>
    <row r="21" spans="1:7" ht="12.75" customHeight="1">
      <c r="A21" s="6" t="s">
        <v>106</v>
      </c>
      <c r="B21" s="55">
        <v>37190</v>
      </c>
      <c r="C21" s="55">
        <v>436</v>
      </c>
      <c r="D21" s="55">
        <v>55777</v>
      </c>
      <c r="E21" s="55">
        <v>51350</v>
      </c>
      <c r="F21" s="55">
        <v>1224</v>
      </c>
      <c r="G21" s="55">
        <v>81351</v>
      </c>
    </row>
    <row r="22" spans="1:7" ht="12.75" customHeight="1">
      <c r="A22" s="6" t="s">
        <v>107</v>
      </c>
      <c r="B22" s="55">
        <f aca="true" t="shared" si="0" ref="B22:G22">B23-B21</f>
        <v>122859</v>
      </c>
      <c r="C22" s="55">
        <f t="shared" si="0"/>
        <v>1323</v>
      </c>
      <c r="D22" s="55">
        <f t="shared" si="0"/>
        <v>162606</v>
      </c>
      <c r="E22" s="55">
        <f t="shared" si="0"/>
        <v>160054</v>
      </c>
      <c r="F22" s="55">
        <f t="shared" si="0"/>
        <v>2866</v>
      </c>
      <c r="G22" s="55">
        <f t="shared" si="0"/>
        <v>221384</v>
      </c>
    </row>
    <row r="23" spans="1:7" s="7" customFormat="1" ht="12.75" customHeight="1">
      <c r="A23" s="6" t="s">
        <v>108</v>
      </c>
      <c r="B23" s="55">
        <v>160049</v>
      </c>
      <c r="C23" s="55">
        <v>1759</v>
      </c>
      <c r="D23" s="55">
        <v>218383</v>
      </c>
      <c r="E23" s="55">
        <v>211404</v>
      </c>
      <c r="F23" s="55">
        <v>4090</v>
      </c>
      <c r="G23" s="55">
        <v>302735</v>
      </c>
    </row>
    <row r="24" spans="1:7" s="7" customFormat="1" ht="12.75" customHeight="1">
      <c r="A24" s="16" t="s">
        <v>109</v>
      </c>
      <c r="B24" s="56">
        <f aca="true" t="shared" si="1" ref="B24:G24">+B9*100/B23</f>
        <v>7.140313279058288</v>
      </c>
      <c r="C24" s="56">
        <f t="shared" si="1"/>
        <v>8.413871517907902</v>
      </c>
      <c r="D24" s="56">
        <f t="shared" si="1"/>
        <v>7.693822321334536</v>
      </c>
      <c r="E24" s="56">
        <f t="shared" si="1"/>
        <v>6.7430133772303265</v>
      </c>
      <c r="F24" s="56">
        <f t="shared" si="1"/>
        <v>6.821515892420538</v>
      </c>
      <c r="G24" s="56">
        <f t="shared" si="1"/>
        <v>7.268403058780782</v>
      </c>
    </row>
    <row r="25" spans="1:7" ht="12.75">
      <c r="A25" s="8"/>
      <c r="B25" s="9"/>
      <c r="C25" s="9"/>
      <c r="D25" s="9"/>
      <c r="E25" s="9"/>
      <c r="F25" s="9"/>
      <c r="G25" s="9"/>
    </row>
    <row r="26" ht="13.5" customHeight="1">
      <c r="A26" s="6" t="s">
        <v>111</v>
      </c>
    </row>
    <row r="27" spans="1:6" ht="25.5" customHeight="1">
      <c r="A27" s="13"/>
      <c r="B27" s="13"/>
      <c r="C27" s="13"/>
      <c r="D27" s="13"/>
      <c r="E27" s="13"/>
      <c r="F27" s="13"/>
    </row>
  </sheetData>
  <sheetProtection/>
  <mergeCells count="6">
    <mergeCell ref="A1:G1"/>
    <mergeCell ref="A20:G20"/>
    <mergeCell ref="B3:D3"/>
    <mergeCell ref="E3:G3"/>
    <mergeCell ref="A4:G4"/>
    <mergeCell ref="A10:G1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E1"/>
    </sheetView>
  </sheetViews>
  <sheetFormatPr defaultColWidth="8.88671875" defaultRowHeight="15.75"/>
  <cols>
    <col min="1" max="1" width="12.77734375" style="6" customWidth="1"/>
    <col min="2" max="2" width="10.77734375" style="6" customWidth="1"/>
    <col min="3" max="3" width="11.88671875" style="6" customWidth="1"/>
    <col min="4" max="4" width="12.99609375" style="6" customWidth="1"/>
    <col min="5" max="5" width="11.6640625" style="6" customWidth="1"/>
    <col min="6" max="16384" width="8.88671875" style="6" customWidth="1"/>
  </cols>
  <sheetData>
    <row r="1" spans="1:5" s="52" customFormat="1" ht="30" customHeight="1">
      <c r="A1" s="115" t="s">
        <v>143</v>
      </c>
      <c r="B1" s="115"/>
      <c r="C1" s="115"/>
      <c r="D1" s="115"/>
      <c r="E1" s="115"/>
    </row>
    <row r="2" spans="2:5" ht="15" customHeight="1">
      <c r="B2" s="121" t="s">
        <v>144</v>
      </c>
      <c r="C2" s="117" t="s">
        <v>145</v>
      </c>
      <c r="D2" s="119" t="s">
        <v>146</v>
      </c>
      <c r="E2" s="119" t="s">
        <v>116</v>
      </c>
    </row>
    <row r="3" spans="1:5" ht="15" customHeight="1">
      <c r="A3" s="20"/>
      <c r="B3" s="120"/>
      <c r="C3" s="118"/>
      <c r="D3" s="120"/>
      <c r="E3" s="120"/>
    </row>
    <row r="4" spans="1:5" ht="15" customHeight="1">
      <c r="A4" s="122" t="s">
        <v>103</v>
      </c>
      <c r="B4" s="122"/>
      <c r="C4" s="122"/>
      <c r="D4" s="122"/>
      <c r="E4" s="122"/>
    </row>
    <row r="5" spans="1:5" ht="12.75">
      <c r="A5" s="5">
        <v>2006</v>
      </c>
      <c r="B5" s="85">
        <v>28</v>
      </c>
      <c r="C5" s="85">
        <v>82</v>
      </c>
      <c r="D5" s="85">
        <v>25</v>
      </c>
      <c r="E5" s="85">
        <f aca="true" t="shared" si="0" ref="E5:E23">SUM(B5:D5)</f>
        <v>135</v>
      </c>
    </row>
    <row r="6" spans="1:5" ht="12.75">
      <c r="A6" s="5">
        <v>2007</v>
      </c>
      <c r="B6" s="85">
        <v>30</v>
      </c>
      <c r="C6" s="85">
        <v>79</v>
      </c>
      <c r="D6" s="85">
        <v>27</v>
      </c>
      <c r="E6" s="85">
        <f t="shared" si="0"/>
        <v>136</v>
      </c>
    </row>
    <row r="7" spans="1:5" ht="12.75">
      <c r="A7" s="5">
        <v>2008</v>
      </c>
      <c r="B7" s="85">
        <v>29</v>
      </c>
      <c r="C7" s="85">
        <v>75</v>
      </c>
      <c r="D7" s="85">
        <v>25</v>
      </c>
      <c r="E7" s="85">
        <f t="shared" si="0"/>
        <v>129</v>
      </c>
    </row>
    <row r="8" spans="1:5" ht="12.75">
      <c r="A8" s="5" t="s">
        <v>95</v>
      </c>
      <c r="B8" s="85">
        <v>29</v>
      </c>
      <c r="C8" s="85">
        <v>76</v>
      </c>
      <c r="D8" s="85">
        <v>25</v>
      </c>
      <c r="E8" s="85">
        <f t="shared" si="0"/>
        <v>130</v>
      </c>
    </row>
    <row r="9" spans="1:5" ht="15" customHeight="1">
      <c r="A9" s="116" t="s">
        <v>152</v>
      </c>
      <c r="B9" s="116"/>
      <c r="C9" s="116"/>
      <c r="D9" s="116"/>
      <c r="E9" s="116"/>
    </row>
    <row r="10" spans="1:5" ht="12.75">
      <c r="A10" s="5" t="s">
        <v>23</v>
      </c>
      <c r="B10" s="85">
        <v>123</v>
      </c>
      <c r="C10" s="85">
        <v>373</v>
      </c>
      <c r="D10" s="85">
        <v>101</v>
      </c>
      <c r="E10" s="85">
        <f t="shared" si="0"/>
        <v>597</v>
      </c>
    </row>
    <row r="11" spans="1:5" ht="12.75">
      <c r="A11" s="5" t="s">
        <v>24</v>
      </c>
      <c r="B11" s="85">
        <v>110</v>
      </c>
      <c r="C11" s="85">
        <v>352</v>
      </c>
      <c r="D11" s="85">
        <v>105</v>
      </c>
      <c r="E11" s="85">
        <f t="shared" si="0"/>
        <v>567</v>
      </c>
    </row>
    <row r="12" spans="1:5" ht="12.75">
      <c r="A12" s="5" t="s">
        <v>28</v>
      </c>
      <c r="B12" s="85">
        <v>113</v>
      </c>
      <c r="C12" s="85">
        <v>350</v>
      </c>
      <c r="D12" s="85">
        <v>99</v>
      </c>
      <c r="E12" s="85">
        <f t="shared" si="0"/>
        <v>562</v>
      </c>
    </row>
    <row r="13" spans="1:5" ht="12.75">
      <c r="A13" s="5" t="s">
        <v>95</v>
      </c>
      <c r="B13" s="85">
        <v>113</v>
      </c>
      <c r="C13" s="85">
        <v>350</v>
      </c>
      <c r="D13" s="85">
        <v>98</v>
      </c>
      <c r="E13" s="85">
        <f t="shared" si="0"/>
        <v>561</v>
      </c>
    </row>
    <row r="14" spans="1:5" s="84" customFormat="1" ht="15" customHeight="1">
      <c r="A14" s="116" t="s">
        <v>153</v>
      </c>
      <c r="B14" s="116"/>
      <c r="C14" s="116"/>
      <c r="D14" s="116"/>
      <c r="E14" s="116"/>
    </row>
    <row r="15" spans="1:5" ht="12.75" customHeight="1">
      <c r="A15" s="5" t="s">
        <v>23</v>
      </c>
      <c r="B15" s="85">
        <f aca="true" t="shared" si="1" ref="B15:D18">B20-B10</f>
        <v>163</v>
      </c>
      <c r="C15" s="85">
        <f t="shared" si="1"/>
        <v>297</v>
      </c>
      <c r="D15" s="85">
        <f t="shared" si="1"/>
        <v>124</v>
      </c>
      <c r="E15" s="85">
        <f t="shared" si="0"/>
        <v>584</v>
      </c>
    </row>
    <row r="16" spans="1:5" ht="12.75">
      <c r="A16" s="5" t="s">
        <v>24</v>
      </c>
      <c r="B16" s="85">
        <f t="shared" si="1"/>
        <v>151</v>
      </c>
      <c r="C16" s="85">
        <f t="shared" si="1"/>
        <v>349</v>
      </c>
      <c r="D16" s="85">
        <f t="shared" si="1"/>
        <v>124</v>
      </c>
      <c r="E16" s="85">
        <f t="shared" si="0"/>
        <v>624</v>
      </c>
    </row>
    <row r="17" spans="1:5" ht="12.75">
      <c r="A17" s="5" t="s">
        <v>28</v>
      </c>
      <c r="B17" s="85">
        <f t="shared" si="1"/>
        <v>152</v>
      </c>
      <c r="C17" s="85">
        <f t="shared" si="1"/>
        <v>351</v>
      </c>
      <c r="D17" s="85">
        <f t="shared" si="1"/>
        <v>124</v>
      </c>
      <c r="E17" s="85">
        <f t="shared" si="0"/>
        <v>627</v>
      </c>
    </row>
    <row r="18" spans="1:5" ht="12.75">
      <c r="A18" s="5" t="s">
        <v>95</v>
      </c>
      <c r="B18" s="85">
        <f t="shared" si="1"/>
        <v>148</v>
      </c>
      <c r="C18" s="85">
        <f t="shared" si="1"/>
        <v>319</v>
      </c>
      <c r="D18" s="85">
        <f t="shared" si="1"/>
        <v>116</v>
      </c>
      <c r="E18" s="85">
        <f>E23-E13</f>
        <v>583</v>
      </c>
    </row>
    <row r="19" spans="1:5" s="84" customFormat="1" ht="15" customHeight="1">
      <c r="A19" s="116" t="s">
        <v>108</v>
      </c>
      <c r="B19" s="116"/>
      <c r="C19" s="116"/>
      <c r="D19" s="116"/>
      <c r="E19" s="116"/>
    </row>
    <row r="20" spans="1:5" ht="12.75">
      <c r="A20" s="5">
        <v>2006</v>
      </c>
      <c r="B20" s="85">
        <v>286</v>
      </c>
      <c r="C20" s="85">
        <v>670</v>
      </c>
      <c r="D20" s="85">
        <v>225</v>
      </c>
      <c r="E20" s="85">
        <f t="shared" si="0"/>
        <v>1181</v>
      </c>
    </row>
    <row r="21" spans="1:5" ht="12.75">
      <c r="A21" s="5" t="s">
        <v>24</v>
      </c>
      <c r="B21" s="85">
        <v>261</v>
      </c>
      <c r="C21" s="85">
        <v>701</v>
      </c>
      <c r="D21" s="85">
        <v>229</v>
      </c>
      <c r="E21" s="85">
        <f t="shared" si="0"/>
        <v>1191</v>
      </c>
    </row>
    <row r="22" spans="1:5" ht="12.75">
      <c r="A22" s="5" t="s">
        <v>28</v>
      </c>
      <c r="B22" s="85">
        <v>265</v>
      </c>
      <c r="C22" s="85">
        <v>701</v>
      </c>
      <c r="D22" s="85">
        <v>223</v>
      </c>
      <c r="E22" s="85">
        <f t="shared" si="0"/>
        <v>1189</v>
      </c>
    </row>
    <row r="23" spans="1:5" ht="12.75">
      <c r="A23" s="83" t="s">
        <v>95</v>
      </c>
      <c r="B23" s="86">
        <v>261</v>
      </c>
      <c r="C23" s="86">
        <v>669</v>
      </c>
      <c r="D23" s="86">
        <v>214</v>
      </c>
      <c r="E23" s="86">
        <f t="shared" si="0"/>
        <v>1144</v>
      </c>
    </row>
    <row r="24" spans="1:5" ht="12.75">
      <c r="A24" s="6" t="s">
        <v>204</v>
      </c>
      <c r="B24" s="4"/>
      <c r="C24" s="4"/>
      <c r="D24" s="4"/>
      <c r="E24" s="4"/>
    </row>
    <row r="25" ht="12.75">
      <c r="A25" s="6" t="s">
        <v>147</v>
      </c>
    </row>
  </sheetData>
  <sheetProtection/>
  <mergeCells count="9">
    <mergeCell ref="A1:E1"/>
    <mergeCell ref="A19:E19"/>
    <mergeCell ref="C2:C3"/>
    <mergeCell ref="D2:D3"/>
    <mergeCell ref="B2:B3"/>
    <mergeCell ref="E2:E3"/>
    <mergeCell ref="A4:E4"/>
    <mergeCell ref="A9:E9"/>
    <mergeCell ref="A14:E1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47" sqref="A47:B47"/>
    </sheetView>
  </sheetViews>
  <sheetFormatPr defaultColWidth="8.88671875" defaultRowHeight="15.75"/>
  <cols>
    <col min="1" max="1" width="6.21484375" style="6" customWidth="1"/>
    <col min="2" max="2" width="9.77734375" style="6" customWidth="1"/>
    <col min="3" max="3" width="8.77734375" style="6" customWidth="1"/>
    <col min="4" max="4" width="8.88671875" style="6" customWidth="1"/>
    <col min="5" max="8" width="8.77734375" style="6" customWidth="1"/>
    <col min="9" max="16384" width="8.88671875" style="6" customWidth="1"/>
  </cols>
  <sheetData>
    <row r="1" spans="1:8" s="52" customFormat="1" ht="30" customHeight="1">
      <c r="A1" s="123" t="s">
        <v>154</v>
      </c>
      <c r="B1" s="123"/>
      <c r="C1" s="123"/>
      <c r="D1" s="123"/>
      <c r="E1" s="123"/>
      <c r="F1" s="123"/>
      <c r="G1" s="123"/>
      <c r="H1" s="123"/>
    </row>
    <row r="2" spans="1:8" ht="12.75" customHeight="1">
      <c r="A2" s="20"/>
      <c r="C2" s="20"/>
      <c r="D2" s="20"/>
      <c r="E2" s="20"/>
      <c r="F2" s="20"/>
      <c r="G2" s="20"/>
      <c r="H2" s="20"/>
    </row>
    <row r="3" spans="2:8" ht="12.75">
      <c r="B3" s="121" t="s">
        <v>116</v>
      </c>
      <c r="C3" s="124" t="s">
        <v>155</v>
      </c>
      <c r="D3" s="124"/>
      <c r="E3" s="124"/>
      <c r="F3" s="124"/>
      <c r="G3" s="124"/>
      <c r="H3" s="124"/>
    </row>
    <row r="4" spans="1:8" ht="12.75">
      <c r="A4" s="20"/>
      <c r="B4" s="120"/>
      <c r="C4" s="88" t="s">
        <v>34</v>
      </c>
      <c r="D4" s="87" t="s">
        <v>35</v>
      </c>
      <c r="E4" s="87" t="s">
        <v>36</v>
      </c>
      <c r="F4" s="87" t="s">
        <v>37</v>
      </c>
      <c r="G4" s="87" t="s">
        <v>38</v>
      </c>
      <c r="H4" s="88" t="s">
        <v>39</v>
      </c>
    </row>
    <row r="5" spans="1:8" ht="15" customHeight="1">
      <c r="A5" s="122" t="s">
        <v>103</v>
      </c>
      <c r="B5" s="122"/>
      <c r="C5" s="122"/>
      <c r="D5" s="122"/>
      <c r="E5" s="122"/>
      <c r="F5" s="122"/>
      <c r="G5" s="122"/>
      <c r="H5" s="122"/>
    </row>
    <row r="6" spans="1:8" ht="12.75">
      <c r="A6" s="5">
        <v>2006</v>
      </c>
      <c r="B6" s="85">
        <f aca="true" t="shared" si="0" ref="B6:B23">SUM(C6:H6)</f>
        <v>135</v>
      </c>
      <c r="C6" s="85">
        <v>56</v>
      </c>
      <c r="D6" s="85">
        <v>23</v>
      </c>
      <c r="E6" s="85">
        <v>27</v>
      </c>
      <c r="F6" s="6">
        <v>17</v>
      </c>
      <c r="G6" s="6">
        <v>5</v>
      </c>
      <c r="H6" s="6">
        <v>7</v>
      </c>
    </row>
    <row r="7" spans="1:8" ht="12.75">
      <c r="A7" s="5">
        <v>2007</v>
      </c>
      <c r="B7" s="85">
        <f t="shared" si="0"/>
        <v>136</v>
      </c>
      <c r="C7" s="85">
        <v>56</v>
      </c>
      <c r="D7" s="85">
        <v>25</v>
      </c>
      <c r="E7" s="85">
        <v>25</v>
      </c>
      <c r="F7" s="6">
        <v>19</v>
      </c>
      <c r="G7" s="6">
        <v>4</v>
      </c>
      <c r="H7" s="6">
        <v>7</v>
      </c>
    </row>
    <row r="8" spans="1:8" ht="12.75">
      <c r="A8" s="5">
        <v>2008</v>
      </c>
      <c r="B8" s="85">
        <f t="shared" si="0"/>
        <v>129</v>
      </c>
      <c r="C8" s="85">
        <v>50</v>
      </c>
      <c r="D8" s="85">
        <v>22</v>
      </c>
      <c r="E8" s="85">
        <v>28</v>
      </c>
      <c r="F8" s="6">
        <v>19</v>
      </c>
      <c r="G8" s="6">
        <v>4</v>
      </c>
      <c r="H8" s="6">
        <v>6</v>
      </c>
    </row>
    <row r="9" spans="1:8" ht="12.75">
      <c r="A9" s="5" t="s">
        <v>95</v>
      </c>
      <c r="B9" s="85">
        <v>130</v>
      </c>
      <c r="C9" s="85">
        <v>51</v>
      </c>
      <c r="D9" s="85">
        <v>23</v>
      </c>
      <c r="E9" s="85">
        <v>27</v>
      </c>
      <c r="F9" s="6">
        <v>19</v>
      </c>
      <c r="G9" s="6">
        <v>4</v>
      </c>
      <c r="H9" s="6">
        <v>6</v>
      </c>
    </row>
    <row r="10" spans="1:8" ht="15" customHeight="1">
      <c r="A10" s="116" t="s">
        <v>152</v>
      </c>
      <c r="B10" s="116"/>
      <c r="C10" s="116"/>
      <c r="D10" s="116"/>
      <c r="E10" s="116"/>
      <c r="F10" s="116"/>
      <c r="G10" s="116"/>
      <c r="H10" s="116"/>
    </row>
    <row r="11" spans="1:8" ht="12.75">
      <c r="A11" s="5" t="s">
        <v>23</v>
      </c>
      <c r="B11" s="85">
        <f t="shared" si="0"/>
        <v>597</v>
      </c>
      <c r="C11" s="85">
        <v>270</v>
      </c>
      <c r="D11" s="85">
        <v>103</v>
      </c>
      <c r="E11" s="85">
        <v>100</v>
      </c>
      <c r="F11" s="6">
        <v>53</v>
      </c>
      <c r="G11" s="6">
        <v>22</v>
      </c>
      <c r="H11" s="6">
        <v>49</v>
      </c>
    </row>
    <row r="12" spans="1:8" ht="12.75">
      <c r="A12" s="5" t="s">
        <v>24</v>
      </c>
      <c r="B12" s="85">
        <f t="shared" si="0"/>
        <v>567</v>
      </c>
      <c r="C12" s="85">
        <v>267</v>
      </c>
      <c r="D12" s="85">
        <v>95</v>
      </c>
      <c r="E12" s="85">
        <v>81</v>
      </c>
      <c r="F12" s="6">
        <v>55</v>
      </c>
      <c r="G12" s="6">
        <v>22</v>
      </c>
      <c r="H12" s="6">
        <v>47</v>
      </c>
    </row>
    <row r="13" spans="1:8" ht="12.75">
      <c r="A13" s="5" t="s">
        <v>28</v>
      </c>
      <c r="B13" s="85">
        <f t="shared" si="0"/>
        <v>562</v>
      </c>
      <c r="C13" s="85">
        <v>263</v>
      </c>
      <c r="D13" s="85">
        <v>90</v>
      </c>
      <c r="E13" s="85">
        <v>85</v>
      </c>
      <c r="F13" s="6">
        <v>55</v>
      </c>
      <c r="G13" s="6">
        <v>23</v>
      </c>
      <c r="H13" s="6">
        <v>46</v>
      </c>
    </row>
    <row r="14" spans="1:8" ht="12.75">
      <c r="A14" s="5" t="s">
        <v>95</v>
      </c>
      <c r="B14" s="85">
        <v>561</v>
      </c>
      <c r="C14" s="85">
        <v>263</v>
      </c>
      <c r="D14" s="85">
        <v>90</v>
      </c>
      <c r="E14" s="85">
        <v>82</v>
      </c>
      <c r="F14" s="6">
        <v>57</v>
      </c>
      <c r="G14" s="6">
        <v>21</v>
      </c>
      <c r="H14" s="6">
        <v>48</v>
      </c>
    </row>
    <row r="15" spans="1:8" ht="15" customHeight="1">
      <c r="A15" s="116" t="s">
        <v>153</v>
      </c>
      <c r="B15" s="116"/>
      <c r="C15" s="116"/>
      <c r="D15" s="116"/>
      <c r="E15" s="116"/>
      <c r="F15" s="116"/>
      <c r="G15" s="116"/>
      <c r="H15" s="116"/>
    </row>
    <row r="16" spans="1:8" ht="12.75">
      <c r="A16" s="5" t="s">
        <v>23</v>
      </c>
      <c r="B16" s="85">
        <f t="shared" si="0"/>
        <v>584</v>
      </c>
      <c r="C16" s="6">
        <f aca="true" t="shared" si="1" ref="C16:H18">C21-C11</f>
        <v>262</v>
      </c>
      <c r="D16" s="6">
        <f t="shared" si="1"/>
        <v>79</v>
      </c>
      <c r="E16" s="6">
        <f t="shared" si="1"/>
        <v>70</v>
      </c>
      <c r="F16" s="6">
        <f t="shared" si="1"/>
        <v>50</v>
      </c>
      <c r="G16" s="6">
        <f t="shared" si="1"/>
        <v>31</v>
      </c>
      <c r="H16" s="6">
        <f t="shared" si="1"/>
        <v>92</v>
      </c>
    </row>
    <row r="17" spans="1:8" ht="12.75">
      <c r="A17" s="5" t="s">
        <v>24</v>
      </c>
      <c r="B17" s="85">
        <f t="shared" si="0"/>
        <v>624</v>
      </c>
      <c r="C17" s="6">
        <f t="shared" si="1"/>
        <v>286</v>
      </c>
      <c r="D17" s="6">
        <f t="shared" si="1"/>
        <v>96</v>
      </c>
      <c r="E17" s="6">
        <f t="shared" si="1"/>
        <v>73</v>
      </c>
      <c r="F17" s="6">
        <f t="shared" si="1"/>
        <v>50</v>
      </c>
      <c r="G17" s="6">
        <f t="shared" si="1"/>
        <v>30</v>
      </c>
      <c r="H17" s="6">
        <f t="shared" si="1"/>
        <v>89</v>
      </c>
    </row>
    <row r="18" spans="1:8" ht="12.75">
      <c r="A18" s="5" t="s">
        <v>28</v>
      </c>
      <c r="B18" s="85">
        <f t="shared" si="0"/>
        <v>627</v>
      </c>
      <c r="C18" s="6">
        <f t="shared" si="1"/>
        <v>287</v>
      </c>
      <c r="D18" s="6">
        <f t="shared" si="1"/>
        <v>99</v>
      </c>
      <c r="E18" s="6">
        <f t="shared" si="1"/>
        <v>67</v>
      </c>
      <c r="F18" s="6">
        <f t="shared" si="1"/>
        <v>55</v>
      </c>
      <c r="G18" s="6">
        <f t="shared" si="1"/>
        <v>30</v>
      </c>
      <c r="H18" s="6">
        <f t="shared" si="1"/>
        <v>89</v>
      </c>
    </row>
    <row r="19" spans="1:8" ht="12.75">
      <c r="A19" s="5" t="s">
        <v>95</v>
      </c>
      <c r="B19" s="85">
        <f>B24-B14</f>
        <v>583</v>
      </c>
      <c r="C19" s="85">
        <f aca="true" t="shared" si="2" ref="C19:H19">C24-C14</f>
        <v>269</v>
      </c>
      <c r="D19" s="85">
        <f t="shared" si="2"/>
        <v>90</v>
      </c>
      <c r="E19" s="85">
        <f t="shared" si="2"/>
        <v>58</v>
      </c>
      <c r="F19" s="85">
        <f t="shared" si="2"/>
        <v>50</v>
      </c>
      <c r="G19" s="85">
        <f t="shared" si="2"/>
        <v>28</v>
      </c>
      <c r="H19" s="85">
        <f t="shared" si="2"/>
        <v>88</v>
      </c>
    </row>
    <row r="20" spans="1:8" ht="15" customHeight="1">
      <c r="A20" s="116" t="s">
        <v>108</v>
      </c>
      <c r="B20" s="116"/>
      <c r="C20" s="116"/>
      <c r="D20" s="116"/>
      <c r="E20" s="116"/>
      <c r="F20" s="116"/>
      <c r="G20" s="116"/>
      <c r="H20" s="116"/>
    </row>
    <row r="21" spans="1:8" ht="12.75">
      <c r="A21" s="5">
        <v>2006</v>
      </c>
      <c r="B21" s="85">
        <f t="shared" si="0"/>
        <v>1181</v>
      </c>
      <c r="C21" s="85">
        <v>532</v>
      </c>
      <c r="D21" s="85">
        <v>182</v>
      </c>
      <c r="E21" s="85">
        <v>170</v>
      </c>
      <c r="F21" s="6">
        <v>103</v>
      </c>
      <c r="G21" s="6">
        <v>53</v>
      </c>
      <c r="H21" s="6">
        <v>141</v>
      </c>
    </row>
    <row r="22" spans="1:8" ht="12.75">
      <c r="A22" s="5" t="s">
        <v>24</v>
      </c>
      <c r="B22" s="85">
        <f t="shared" si="0"/>
        <v>1191</v>
      </c>
      <c r="C22" s="85">
        <v>553</v>
      </c>
      <c r="D22" s="85">
        <v>191</v>
      </c>
      <c r="E22" s="85">
        <v>154</v>
      </c>
      <c r="F22" s="6">
        <v>105</v>
      </c>
      <c r="G22" s="6">
        <v>52</v>
      </c>
      <c r="H22" s="6">
        <v>136</v>
      </c>
    </row>
    <row r="23" spans="1:8" ht="12.75">
      <c r="A23" s="5" t="s">
        <v>28</v>
      </c>
      <c r="B23" s="85">
        <f t="shared" si="0"/>
        <v>1189</v>
      </c>
      <c r="C23" s="85">
        <v>550</v>
      </c>
      <c r="D23" s="85">
        <v>189</v>
      </c>
      <c r="E23" s="85">
        <v>152</v>
      </c>
      <c r="F23" s="6">
        <v>110</v>
      </c>
      <c r="G23" s="6">
        <v>53</v>
      </c>
      <c r="H23" s="6">
        <v>135</v>
      </c>
    </row>
    <row r="24" spans="1:8" ht="12.75">
      <c r="A24" s="83" t="s">
        <v>95</v>
      </c>
      <c r="B24" s="86">
        <v>1144</v>
      </c>
      <c r="C24" s="86">
        <v>532</v>
      </c>
      <c r="D24" s="86">
        <v>180</v>
      </c>
      <c r="E24" s="86">
        <v>140</v>
      </c>
      <c r="F24" s="20">
        <v>107</v>
      </c>
      <c r="G24" s="20">
        <v>49</v>
      </c>
      <c r="H24" s="20">
        <v>136</v>
      </c>
    </row>
    <row r="25" spans="2:8" ht="12.75">
      <c r="B25" s="119" t="s">
        <v>116</v>
      </c>
      <c r="C25" s="124" t="s">
        <v>156</v>
      </c>
      <c r="D25" s="124"/>
      <c r="E25" s="124"/>
      <c r="F25" s="124"/>
      <c r="G25" s="124"/>
      <c r="H25" s="124"/>
    </row>
    <row r="26" spans="1:8" ht="12.75">
      <c r="A26" s="20"/>
      <c r="B26" s="120"/>
      <c r="C26" s="88" t="s">
        <v>34</v>
      </c>
      <c r="D26" s="87" t="s">
        <v>35</v>
      </c>
      <c r="E26" s="87" t="s">
        <v>36</v>
      </c>
      <c r="F26" s="87" t="s">
        <v>37</v>
      </c>
      <c r="G26" s="87" t="s">
        <v>38</v>
      </c>
      <c r="H26" s="88" t="s">
        <v>39</v>
      </c>
    </row>
    <row r="27" spans="1:8" ht="12.75">
      <c r="A27" s="116" t="s">
        <v>103</v>
      </c>
      <c r="B27" s="116"/>
      <c r="C27" s="116"/>
      <c r="D27" s="116"/>
      <c r="E27" s="116"/>
      <c r="F27" s="116"/>
      <c r="G27" s="116"/>
      <c r="H27" s="116"/>
    </row>
    <row r="28" spans="1:8" ht="12.75">
      <c r="A28" s="5">
        <v>2006</v>
      </c>
      <c r="B28" s="85">
        <f>SUM(C28:H28)</f>
        <v>135</v>
      </c>
      <c r="C28" s="85">
        <v>55</v>
      </c>
      <c r="D28" s="85">
        <v>24</v>
      </c>
      <c r="E28" s="85">
        <v>30</v>
      </c>
      <c r="F28" s="6">
        <v>14</v>
      </c>
      <c r="G28" s="6">
        <v>7</v>
      </c>
      <c r="H28" s="6">
        <v>5</v>
      </c>
    </row>
    <row r="29" spans="1:8" ht="12.75">
      <c r="A29" s="5">
        <v>2007</v>
      </c>
      <c r="B29" s="85">
        <f>SUM(C29:H29)</f>
        <v>136</v>
      </c>
      <c r="C29" s="85">
        <v>56</v>
      </c>
      <c r="D29" s="85">
        <v>26</v>
      </c>
      <c r="E29" s="85">
        <v>27</v>
      </c>
      <c r="F29" s="6">
        <v>16</v>
      </c>
      <c r="G29" s="6">
        <v>6</v>
      </c>
      <c r="H29" s="6">
        <v>5</v>
      </c>
    </row>
    <row r="30" spans="1:8" ht="12.75">
      <c r="A30" s="5">
        <v>2008</v>
      </c>
      <c r="B30" s="85">
        <f>SUM(C30:H30)</f>
        <v>129</v>
      </c>
      <c r="C30" s="85">
        <v>50</v>
      </c>
      <c r="D30" s="85">
        <v>26</v>
      </c>
      <c r="E30" s="85">
        <v>29</v>
      </c>
      <c r="F30" s="6">
        <v>15</v>
      </c>
      <c r="G30" s="6">
        <v>5</v>
      </c>
      <c r="H30" s="6">
        <v>4</v>
      </c>
    </row>
    <row r="31" spans="1:8" ht="12.75">
      <c r="A31" s="5" t="s">
        <v>95</v>
      </c>
      <c r="B31" s="85">
        <v>130</v>
      </c>
      <c r="C31" s="85">
        <v>51</v>
      </c>
      <c r="D31" s="85">
        <v>28</v>
      </c>
      <c r="E31" s="85">
        <v>27</v>
      </c>
      <c r="F31" s="6">
        <v>13</v>
      </c>
      <c r="G31" s="6">
        <v>7</v>
      </c>
      <c r="H31" s="6">
        <v>4</v>
      </c>
    </row>
    <row r="32" spans="1:8" ht="12.75">
      <c r="A32" s="116" t="s">
        <v>152</v>
      </c>
      <c r="B32" s="116"/>
      <c r="C32" s="116"/>
      <c r="D32" s="116"/>
      <c r="E32" s="116"/>
      <c r="F32" s="116"/>
      <c r="G32" s="116"/>
      <c r="H32" s="116"/>
    </row>
    <row r="33" spans="1:8" ht="12.75">
      <c r="A33" s="5" t="s">
        <v>23</v>
      </c>
      <c r="B33" s="85">
        <f>SUM(C33:H33)</f>
        <v>597</v>
      </c>
      <c r="C33" s="85">
        <v>269</v>
      </c>
      <c r="D33" s="85">
        <v>125</v>
      </c>
      <c r="E33" s="85">
        <v>86</v>
      </c>
      <c r="F33" s="6">
        <v>59</v>
      </c>
      <c r="G33" s="6">
        <v>23</v>
      </c>
      <c r="H33" s="6">
        <v>35</v>
      </c>
    </row>
    <row r="34" spans="1:8" ht="12.75">
      <c r="A34" s="5" t="s">
        <v>24</v>
      </c>
      <c r="B34" s="85">
        <f>SUM(C34:H34)</f>
        <v>567</v>
      </c>
      <c r="C34" s="85">
        <v>265</v>
      </c>
      <c r="D34" s="85">
        <v>112</v>
      </c>
      <c r="E34" s="85">
        <v>74</v>
      </c>
      <c r="F34" s="6">
        <v>62</v>
      </c>
      <c r="G34" s="6">
        <v>19</v>
      </c>
      <c r="H34" s="6">
        <v>35</v>
      </c>
    </row>
    <row r="35" spans="1:8" ht="12.75">
      <c r="A35" s="5" t="s">
        <v>28</v>
      </c>
      <c r="B35" s="85">
        <f>SUM(C35:H35)</f>
        <v>562</v>
      </c>
      <c r="C35" s="85">
        <v>262</v>
      </c>
      <c r="D35" s="85">
        <v>111</v>
      </c>
      <c r="E35" s="85">
        <v>75</v>
      </c>
      <c r="F35" s="6">
        <v>62</v>
      </c>
      <c r="G35" s="6">
        <v>18</v>
      </c>
      <c r="H35" s="6">
        <v>34</v>
      </c>
    </row>
    <row r="36" spans="1:8" ht="12.75">
      <c r="A36" s="5" t="s">
        <v>95</v>
      </c>
      <c r="B36" s="85">
        <v>561</v>
      </c>
      <c r="C36" s="85">
        <v>266</v>
      </c>
      <c r="D36" s="85">
        <v>109</v>
      </c>
      <c r="E36" s="85">
        <v>70</v>
      </c>
      <c r="F36" s="6">
        <v>61</v>
      </c>
      <c r="G36" s="6">
        <v>18</v>
      </c>
      <c r="H36" s="6">
        <v>37</v>
      </c>
    </row>
    <row r="37" spans="1:8" ht="12.75">
      <c r="A37" s="116" t="s">
        <v>153</v>
      </c>
      <c r="B37" s="116"/>
      <c r="C37" s="116"/>
      <c r="D37" s="116"/>
      <c r="E37" s="116"/>
      <c r="F37" s="116"/>
      <c r="G37" s="116"/>
      <c r="H37" s="116"/>
    </row>
    <row r="38" spans="1:8" ht="12.75">
      <c r="A38" s="5" t="s">
        <v>23</v>
      </c>
      <c r="B38" s="85">
        <f>SUM(C38:H38)</f>
        <v>584</v>
      </c>
      <c r="C38" s="6">
        <f aca="true" t="shared" si="3" ref="C38:H40">C43-C33</f>
        <v>259</v>
      </c>
      <c r="D38" s="6">
        <f t="shared" si="3"/>
        <v>92</v>
      </c>
      <c r="E38" s="6">
        <f t="shared" si="3"/>
        <v>71</v>
      </c>
      <c r="F38" s="6">
        <f t="shared" si="3"/>
        <v>57</v>
      </c>
      <c r="G38" s="6">
        <f t="shared" si="3"/>
        <v>31</v>
      </c>
      <c r="H38" s="6">
        <f t="shared" si="3"/>
        <v>74</v>
      </c>
    </row>
    <row r="39" spans="1:8" ht="12.75">
      <c r="A39" s="5" t="s">
        <v>24</v>
      </c>
      <c r="B39" s="85">
        <f>SUM(C39:H39)</f>
        <v>624</v>
      </c>
      <c r="C39" s="6">
        <f t="shared" si="3"/>
        <v>276</v>
      </c>
      <c r="D39" s="6">
        <f t="shared" si="3"/>
        <v>114</v>
      </c>
      <c r="E39" s="6">
        <f t="shared" si="3"/>
        <v>75</v>
      </c>
      <c r="F39" s="6">
        <f t="shared" si="3"/>
        <v>55</v>
      </c>
      <c r="G39" s="6">
        <f t="shared" si="3"/>
        <v>32</v>
      </c>
      <c r="H39" s="6">
        <f t="shared" si="3"/>
        <v>72</v>
      </c>
    </row>
    <row r="40" spans="1:8" ht="12.75">
      <c r="A40" s="5" t="s">
        <v>28</v>
      </c>
      <c r="B40" s="85">
        <f>SUM(C40:H40)</f>
        <v>627</v>
      </c>
      <c r="C40" s="6">
        <f t="shared" si="3"/>
        <v>281</v>
      </c>
      <c r="D40" s="6">
        <f t="shared" si="3"/>
        <v>116</v>
      </c>
      <c r="E40" s="6">
        <f t="shared" si="3"/>
        <v>69</v>
      </c>
      <c r="F40" s="6">
        <f t="shared" si="3"/>
        <v>55</v>
      </c>
      <c r="G40" s="6">
        <f t="shared" si="3"/>
        <v>33</v>
      </c>
      <c r="H40" s="6">
        <f t="shared" si="3"/>
        <v>73</v>
      </c>
    </row>
    <row r="41" spans="1:8" ht="12.75">
      <c r="A41" s="5" t="s">
        <v>95</v>
      </c>
      <c r="B41" s="85">
        <f>B46-B36</f>
        <v>583</v>
      </c>
      <c r="C41" s="85">
        <f aca="true" t="shared" si="4" ref="C41:H41">C46-C36</f>
        <v>261</v>
      </c>
      <c r="D41" s="85">
        <f t="shared" si="4"/>
        <v>108</v>
      </c>
      <c r="E41" s="85">
        <f t="shared" si="4"/>
        <v>59</v>
      </c>
      <c r="F41" s="85">
        <f t="shared" si="4"/>
        <v>50</v>
      </c>
      <c r="G41" s="85">
        <f t="shared" si="4"/>
        <v>33</v>
      </c>
      <c r="H41" s="85">
        <f t="shared" si="4"/>
        <v>72</v>
      </c>
    </row>
    <row r="42" spans="1:8" ht="12.75">
      <c r="A42" s="116" t="s">
        <v>108</v>
      </c>
      <c r="B42" s="116"/>
      <c r="C42" s="116"/>
      <c r="D42" s="116"/>
      <c r="E42" s="116"/>
      <c r="F42" s="116"/>
      <c r="G42" s="116"/>
      <c r="H42" s="116"/>
    </row>
    <row r="43" spans="1:8" ht="12.75">
      <c r="A43" s="5">
        <v>2006</v>
      </c>
      <c r="B43" s="85">
        <f>SUM(C43:H43)</f>
        <v>1181</v>
      </c>
      <c r="C43" s="85">
        <v>528</v>
      </c>
      <c r="D43" s="85">
        <v>217</v>
      </c>
      <c r="E43" s="85">
        <v>157</v>
      </c>
      <c r="F43" s="6">
        <v>116</v>
      </c>
      <c r="G43" s="6">
        <v>54</v>
      </c>
      <c r="H43" s="6">
        <v>109</v>
      </c>
    </row>
    <row r="44" spans="1:8" ht="12.75">
      <c r="A44" s="5" t="s">
        <v>24</v>
      </c>
      <c r="B44" s="85">
        <f>SUM(C44:H44)</f>
        <v>1191</v>
      </c>
      <c r="C44" s="85">
        <v>541</v>
      </c>
      <c r="D44" s="85">
        <v>226</v>
      </c>
      <c r="E44" s="85">
        <v>149</v>
      </c>
      <c r="F44" s="6">
        <v>117</v>
      </c>
      <c r="G44" s="6">
        <v>51</v>
      </c>
      <c r="H44" s="6">
        <v>107</v>
      </c>
    </row>
    <row r="45" spans="1:8" ht="12.75">
      <c r="A45" s="5" t="s">
        <v>28</v>
      </c>
      <c r="B45" s="85">
        <f>SUM(C45:H45)</f>
        <v>1189</v>
      </c>
      <c r="C45" s="85">
        <v>543</v>
      </c>
      <c r="D45" s="85">
        <v>227</v>
      </c>
      <c r="E45" s="85">
        <v>144</v>
      </c>
      <c r="F45" s="6">
        <v>117</v>
      </c>
      <c r="G45" s="6">
        <v>51</v>
      </c>
      <c r="H45" s="6">
        <v>107</v>
      </c>
    </row>
    <row r="46" spans="1:8" ht="12.75">
      <c r="A46" s="83" t="s">
        <v>95</v>
      </c>
      <c r="B46" s="86">
        <v>1144</v>
      </c>
      <c r="C46" s="86">
        <v>527</v>
      </c>
      <c r="D46" s="86">
        <v>217</v>
      </c>
      <c r="E46" s="86">
        <v>129</v>
      </c>
      <c r="F46" s="20">
        <v>111</v>
      </c>
      <c r="G46" s="20">
        <v>51</v>
      </c>
      <c r="H46" s="20">
        <v>109</v>
      </c>
    </row>
    <row r="47" ht="12.75">
      <c r="A47" s="6" t="s">
        <v>205</v>
      </c>
    </row>
    <row r="48" ht="12.75">
      <c r="A48" s="6" t="s">
        <v>147</v>
      </c>
    </row>
  </sheetData>
  <sheetProtection/>
  <mergeCells count="13">
    <mergeCell ref="A20:H20"/>
    <mergeCell ref="B3:B4"/>
    <mergeCell ref="C3:H3"/>
    <mergeCell ref="A27:H27"/>
    <mergeCell ref="A32:H32"/>
    <mergeCell ref="A37:H37"/>
    <mergeCell ref="A42:H42"/>
    <mergeCell ref="A1:H1"/>
    <mergeCell ref="B25:B26"/>
    <mergeCell ref="C25:H25"/>
    <mergeCell ref="A5:H5"/>
    <mergeCell ref="A10:H10"/>
    <mergeCell ref="A15:H1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AISI</dc:creator>
  <cp:keywords/>
  <dc:description/>
  <cp:lastModifiedBy>andris ozols</cp:lastModifiedBy>
  <cp:lastPrinted>2011-11-11T10:56:01Z</cp:lastPrinted>
  <dcterms:created xsi:type="dcterms:W3CDTF">2006-09-08T10:07:35Z</dcterms:created>
  <dcterms:modified xsi:type="dcterms:W3CDTF">2012-05-15T11:47:21Z</dcterms:modified>
  <cp:category/>
  <cp:version/>
  <cp:contentType/>
  <cp:contentStatus/>
</cp:coreProperties>
</file>