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5" windowWidth="11340" windowHeight="6495" activeTab="0"/>
  </bookViews>
  <sheets>
    <sheet name="tav 11.6segue" sheetId="1" r:id="rId1"/>
    <sheet name="tav 11.6" sheetId="2" r:id="rId2"/>
    <sheet name="tav 11.5segue" sheetId="3" r:id="rId3"/>
    <sheet name="tav 11.5" sheetId="4" r:id="rId4"/>
    <sheet name="tav 11.4" sheetId="5" r:id="rId5"/>
    <sheet name="tav 11.3" sheetId="6" r:id="rId6"/>
    <sheet name="tav 11.2" sheetId="7" r:id="rId7"/>
    <sheet name="tav 11.1" sheetId="8" r:id="rId8"/>
  </sheets>
  <definedNames/>
  <calcPr fullCalcOnLoad="1"/>
</workbook>
</file>

<file path=xl/sharedStrings.xml><?xml version="1.0" encoding="utf-8"?>
<sst xmlns="http://schemas.openxmlformats.org/spreadsheetml/2006/main" count="238" uniqueCount="68">
  <si>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</si>
  <si>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</si>
  <si>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</si>
  <si>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</si>
  <si>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</si>
  <si>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</si>
  <si>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</si>
  <si>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</si>
  <si>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</si>
  <si>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2006</t>
  </si>
  <si>
    <t>2007</t>
  </si>
  <si>
    <t>2008</t>
  </si>
  <si>
    <t>2008*</t>
  </si>
  <si>
    <t>2009</t>
  </si>
  <si>
    <t>2009*</t>
  </si>
  <si>
    <t>2010</t>
  </si>
  <si>
    <t xml:space="preserve">Food and beverages </t>
  </si>
  <si>
    <t xml:space="preserve">Other products for final consumption </t>
  </si>
  <si>
    <t>Agricultural raw materials</t>
  </si>
  <si>
    <t xml:space="preserve">Machinery and equipment    </t>
  </si>
  <si>
    <t xml:space="preserve">Intermediate, non-agricultural products, wreckage </t>
  </si>
  <si>
    <t xml:space="preserve">Other products </t>
  </si>
  <si>
    <t>Total</t>
  </si>
  <si>
    <t>Sicily</t>
  </si>
  <si>
    <t>Provinces - 2010</t>
  </si>
  <si>
    <t>Divisions - 2010</t>
  </si>
  <si>
    <t>South/islands</t>
  </si>
  <si>
    <t>North/centre</t>
  </si>
  <si>
    <t>Italy</t>
  </si>
  <si>
    <t>Italy = 100</t>
  </si>
  <si>
    <t xml:space="preserve">Source:  Data-processing by  Ministry for Productive Activities </t>
  </si>
  <si>
    <t>Table 11.2  Retail outlets with fixed premises</t>
  </si>
  <si>
    <t>Fuel</t>
  </si>
  <si>
    <t>Food and tobacco</t>
  </si>
  <si>
    <t xml:space="preserve">Drugs, medical articles and perfumes </t>
  </si>
  <si>
    <t>Other specialised shops</t>
  </si>
  <si>
    <t>Non-specialised</t>
  </si>
  <si>
    <t>Table 11.3  Large-scale businesses (data on Jan 1)</t>
  </si>
  <si>
    <t>Number</t>
  </si>
  <si>
    <t>Employees</t>
  </si>
  <si>
    <t>Supermarkets</t>
  </si>
  <si>
    <t>Department stores</t>
  </si>
  <si>
    <t>Hyper-markets</t>
  </si>
  <si>
    <t>Provinces - 2010*</t>
  </si>
  <si>
    <t>Divisions - 2010*</t>
  </si>
  <si>
    <t>* data on 31.12</t>
  </si>
  <si>
    <t>Table 11.4  Retail sales of food and non-alimentary products (in millions of Euros)</t>
  </si>
  <si>
    <t>Large-scale business</t>
  </si>
  <si>
    <t>Food</t>
  </si>
  <si>
    <t>Non-alimentary</t>
  </si>
  <si>
    <t>Small and medium-size</t>
  </si>
  <si>
    <t>Overall distribution</t>
  </si>
  <si>
    <t>Products from agriculture, forestry, fishing</t>
  </si>
  <si>
    <t xml:space="preserve">Products from mineral extraction from quarries and mines </t>
  </si>
  <si>
    <t xml:space="preserve">Products from manufacturing activity   </t>
  </si>
  <si>
    <t xml:space="preserve">Electricity, gas, steam and air-conditioning   </t>
  </si>
  <si>
    <t>Products from treatment of refuse and  renewal</t>
  </si>
  <si>
    <t>Table 11.5 Trade exchanges between Sicily and abroad - Imports  (in thousands of Euros)</t>
  </si>
  <si>
    <t>Source: ISTAT data-processing</t>
  </si>
  <si>
    <t>IT, professional and entrepreneurial activities</t>
  </si>
  <si>
    <t xml:space="preserve">Products from professional, scientific and technical activity </t>
  </si>
  <si>
    <t xml:space="preserve">Products from artistic and sporting activity, entertainment and leisure </t>
  </si>
  <si>
    <t xml:space="preserve">Products from other service activities  </t>
  </si>
  <si>
    <t xml:space="preserve">Goods declared as ship's stores and other  </t>
  </si>
  <si>
    <t>Table 11.5 cont. Trade exchanges between Sicily and abroad - Imports  (in thousands of Euros)</t>
  </si>
  <si>
    <t>Table11.6  Trade exchanges between Sicily and abroad – Exports  (in thousands of Euros)</t>
  </si>
  <si>
    <t>Table11.6 cont.  Trade exchanges between Sicily and abroad – Exports  (in thousands of Euros)</t>
  </si>
  <si>
    <t>Table 11.1  Whole-sale enterprises by goods specialization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</si>
</sst>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0_)"/>
    <numFmt numFmtId="173" formatCode="0.0_)"/>
    <numFmt numFmtId="174" formatCode="#,##0.0_);\(#,##0.0\)"/>
    <numFmt numFmtId="175" formatCode="#,##0_ ;\-#,##0\ 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_-* #,##0.0_-;\-* #,##0.0_-;_-* &quot;-&quot;_-;_-@_-"/>
    <numFmt numFmtId="182" formatCode="0.00000000"/>
    <numFmt numFmtId="183" formatCode="0.0000000"/>
    <numFmt numFmtId="184" formatCode="#,##0.0_ ;\-#,##0.0\ 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  <numFmt numFmtId="189" formatCode="#,##0.0"/>
  </numFmts>
  <fonts count="42">
    <font>
      <sz val="10"/>
      <name val="Arial"/>
      <family val="0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 indent="1"/>
    </xf>
    <xf numFmtId="175" fontId="0" fillId="0" borderId="0" xfId="44" applyNumberFormat="1" applyFont="1" applyBorder="1" applyAlignment="1">
      <alignment horizontal="right"/>
    </xf>
    <xf numFmtId="175" fontId="0" fillId="0" borderId="0" xfId="0" applyNumberFormat="1" applyFont="1" applyBorder="1" applyAlignment="1">
      <alignment/>
    </xf>
    <xf numFmtId="175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184" fontId="4" fillId="0" borderId="0" xfId="44" applyNumberFormat="1" applyFont="1" applyBorder="1" applyAlignment="1">
      <alignment horizontal="right" indent="1"/>
    </xf>
    <xf numFmtId="49" fontId="0" fillId="0" borderId="10" xfId="0" applyNumberFormat="1" applyFont="1" applyBorder="1" applyAlignment="1">
      <alignment/>
    </xf>
    <xf numFmtId="175" fontId="0" fillId="0" borderId="10" xfId="44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/>
      <protection locked="0"/>
    </xf>
    <xf numFmtId="175" fontId="0" fillId="0" borderId="0" xfId="44" applyNumberFormat="1" applyFont="1" applyBorder="1" applyAlignment="1">
      <alignment horizontal="right" indent="1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 quotePrefix="1">
      <alignment horizontal="center" vertical="center" wrapText="1"/>
    </xf>
    <xf numFmtId="49" fontId="4" fillId="0" borderId="0" xfId="0" applyNumberFormat="1" applyFont="1" applyBorder="1" applyAlignment="1">
      <alignment horizontal="left" wrapText="1"/>
    </xf>
    <xf numFmtId="0" fontId="0" fillId="0" borderId="12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right" wrapText="1" indent="1"/>
    </xf>
    <xf numFmtId="176" fontId="4" fillId="0" borderId="0" xfId="0" applyNumberFormat="1" applyFont="1" applyBorder="1" applyAlignment="1">
      <alignment horizontal="right" indent="1"/>
    </xf>
    <xf numFmtId="176" fontId="4" fillId="0" borderId="0" xfId="0" applyNumberFormat="1" applyFont="1" applyBorder="1" applyAlignment="1">
      <alignment horizontal="right" wrapText="1" indent="2"/>
    </xf>
    <xf numFmtId="3" fontId="0" fillId="0" borderId="0" xfId="0" applyNumberFormat="1" applyFont="1" applyAlignment="1">
      <alignment horizontal="right" indent="1"/>
    </xf>
    <xf numFmtId="175" fontId="3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75" fontId="0" fillId="0" borderId="0" xfId="44" applyNumberFormat="1" applyFont="1" applyBorder="1" applyAlignment="1">
      <alignment/>
    </xf>
    <xf numFmtId="49" fontId="0" fillId="0" borderId="0" xfId="0" applyNumberFormat="1" applyFont="1" applyBorder="1" applyAlignment="1" quotePrefix="1">
      <alignment horizontal="center" vertical="center" wrapText="1"/>
    </xf>
    <xf numFmtId="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75" fontId="0" fillId="0" borderId="0" xfId="44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81050" y="0"/>
          <a:ext cx="3181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1432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1432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1432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781050" y="1905000"/>
          <a:ext cx="3181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848225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57150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241935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31432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848225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57150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143250" y="16287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3962400" y="162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781050" y="1905000"/>
          <a:ext cx="3181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3143250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3143250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781050" y="1905000"/>
          <a:ext cx="3181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4848225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4848225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1" name="Testo 2"/>
        <xdr:cNvSpPr txBox="1">
          <a:spLocks noChangeArrowheads="1"/>
        </xdr:cNvSpPr>
      </xdr:nvSpPr>
      <xdr:spPr>
        <a:xfrm>
          <a:off x="781050" y="0"/>
          <a:ext cx="3181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32" name="Testo 3"/>
        <xdr:cNvSpPr txBox="1">
          <a:spLocks noChangeArrowheads="1"/>
        </xdr:cNvSpPr>
      </xdr:nvSpPr>
      <xdr:spPr>
        <a:xfrm>
          <a:off x="31432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3" name="Testo 4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34" name="Testo 5"/>
        <xdr:cNvSpPr txBox="1">
          <a:spLocks noChangeArrowheads="1"/>
        </xdr:cNvSpPr>
      </xdr:nvSpPr>
      <xdr:spPr>
        <a:xfrm>
          <a:off x="31432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5" name="Testo 6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36" name="Testo 8"/>
        <xdr:cNvSpPr txBox="1">
          <a:spLocks noChangeArrowheads="1"/>
        </xdr:cNvSpPr>
      </xdr:nvSpPr>
      <xdr:spPr>
        <a:xfrm>
          <a:off x="31432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7" name="Testo 9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9" name="Testo 2"/>
        <xdr:cNvSpPr txBox="1">
          <a:spLocks noChangeArrowheads="1"/>
        </xdr:cNvSpPr>
      </xdr:nvSpPr>
      <xdr:spPr>
        <a:xfrm>
          <a:off x="781050" y="1905000"/>
          <a:ext cx="3181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40" name="Testo 3"/>
        <xdr:cNvSpPr txBox="1">
          <a:spLocks noChangeArrowheads="1"/>
        </xdr:cNvSpPr>
      </xdr:nvSpPr>
      <xdr:spPr>
        <a:xfrm>
          <a:off x="4848225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41" name="Testo 4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57150</xdr:colOff>
      <xdr:row>1</xdr:row>
      <xdr:rowOff>0</xdr:rowOff>
    </xdr:to>
    <xdr:sp fLocksText="0">
      <xdr:nvSpPr>
        <xdr:cNvPr id="42" name="Testo 5"/>
        <xdr:cNvSpPr txBox="1">
          <a:spLocks noChangeArrowheads="1"/>
        </xdr:cNvSpPr>
      </xdr:nvSpPr>
      <xdr:spPr>
        <a:xfrm>
          <a:off x="241935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3" name="Testo 6"/>
        <xdr:cNvSpPr txBox="1">
          <a:spLocks noChangeArrowheads="1"/>
        </xdr:cNvSpPr>
      </xdr:nvSpPr>
      <xdr:spPr>
        <a:xfrm>
          <a:off x="31432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44" name="Testo 8"/>
        <xdr:cNvSpPr txBox="1">
          <a:spLocks noChangeArrowheads="1"/>
        </xdr:cNvSpPr>
      </xdr:nvSpPr>
      <xdr:spPr>
        <a:xfrm>
          <a:off x="4848225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45" name="Testo 9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6" name="Testo 10"/>
        <xdr:cNvSpPr txBox="1">
          <a:spLocks noChangeArrowheads="1"/>
        </xdr:cNvSpPr>
      </xdr:nvSpPr>
      <xdr:spPr>
        <a:xfrm>
          <a:off x="0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57150</xdr:colOff>
      <xdr:row>3</xdr:row>
      <xdr:rowOff>0</xdr:rowOff>
    </xdr:to>
    <xdr:sp fLocksText="0">
      <xdr:nvSpPr>
        <xdr:cNvPr id="47" name="Testo 5"/>
        <xdr:cNvSpPr txBox="1">
          <a:spLocks noChangeArrowheads="1"/>
        </xdr:cNvSpPr>
      </xdr:nvSpPr>
      <xdr:spPr>
        <a:xfrm>
          <a:off x="3143250" y="16287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8" name="Testo 6"/>
        <xdr:cNvSpPr txBox="1">
          <a:spLocks noChangeArrowheads="1"/>
        </xdr:cNvSpPr>
      </xdr:nvSpPr>
      <xdr:spPr>
        <a:xfrm>
          <a:off x="3962400" y="162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9" name="Testo 2"/>
        <xdr:cNvSpPr txBox="1">
          <a:spLocks noChangeArrowheads="1"/>
        </xdr:cNvSpPr>
      </xdr:nvSpPr>
      <xdr:spPr>
        <a:xfrm>
          <a:off x="781050" y="1905000"/>
          <a:ext cx="3181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fLocksText="0">
      <xdr:nvSpPr>
        <xdr:cNvPr id="50" name="Testo 3"/>
        <xdr:cNvSpPr txBox="1">
          <a:spLocks noChangeArrowheads="1"/>
        </xdr:cNvSpPr>
      </xdr:nvSpPr>
      <xdr:spPr>
        <a:xfrm>
          <a:off x="3143250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51" name="Testo 4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fLocksText="0">
      <xdr:nvSpPr>
        <xdr:cNvPr id="52" name="Testo 8"/>
        <xdr:cNvSpPr txBox="1">
          <a:spLocks noChangeArrowheads="1"/>
        </xdr:cNvSpPr>
      </xdr:nvSpPr>
      <xdr:spPr>
        <a:xfrm>
          <a:off x="3143250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53" name="Testo 9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54" name="Testo 10"/>
        <xdr:cNvSpPr txBox="1">
          <a:spLocks noChangeArrowheads="1"/>
        </xdr:cNvSpPr>
      </xdr:nvSpPr>
      <xdr:spPr>
        <a:xfrm>
          <a:off x="0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5" name="Testo 2"/>
        <xdr:cNvSpPr txBox="1">
          <a:spLocks noChangeArrowheads="1"/>
        </xdr:cNvSpPr>
      </xdr:nvSpPr>
      <xdr:spPr>
        <a:xfrm>
          <a:off x="781050" y="1905000"/>
          <a:ext cx="3181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56" name="Testo 3"/>
        <xdr:cNvSpPr txBox="1">
          <a:spLocks noChangeArrowheads="1"/>
        </xdr:cNvSpPr>
      </xdr:nvSpPr>
      <xdr:spPr>
        <a:xfrm>
          <a:off x="4848225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57" name="Testo 4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58" name="Testo 8"/>
        <xdr:cNvSpPr txBox="1">
          <a:spLocks noChangeArrowheads="1"/>
        </xdr:cNvSpPr>
      </xdr:nvSpPr>
      <xdr:spPr>
        <a:xfrm>
          <a:off x="4848225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59" name="Testo 9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60" name="Testo 10"/>
        <xdr:cNvSpPr txBox="1">
          <a:spLocks noChangeArrowheads="1"/>
        </xdr:cNvSpPr>
      </xdr:nvSpPr>
      <xdr:spPr>
        <a:xfrm>
          <a:off x="0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Testo 10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2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3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4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5" name="Testo 10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6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7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8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9" name="Testo 10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0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1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2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3" name="Testo 10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4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5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6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609600</xdr:colOff>
      <xdr:row>0</xdr:row>
      <xdr:rowOff>0</xdr:rowOff>
    </xdr:to>
    <xdr:sp>
      <xdr:nvSpPr>
        <xdr:cNvPr id="77" name="Testo 10"/>
        <xdr:cNvSpPr txBox="1">
          <a:spLocks noChangeArrowheads="1"/>
        </xdr:cNvSpPr>
      </xdr:nvSpPr>
      <xdr:spPr>
        <a:xfrm>
          <a:off x="314325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609600</xdr:colOff>
      <xdr:row>4</xdr:row>
      <xdr:rowOff>0</xdr:rowOff>
    </xdr:to>
    <xdr:sp>
      <xdr:nvSpPr>
        <xdr:cNvPr id="78" name="Testo 10"/>
        <xdr:cNvSpPr txBox="1">
          <a:spLocks noChangeArrowheads="1"/>
        </xdr:cNvSpPr>
      </xdr:nvSpPr>
      <xdr:spPr>
        <a:xfrm>
          <a:off x="4848225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609600</xdr:colOff>
      <xdr:row>4</xdr:row>
      <xdr:rowOff>0</xdr:rowOff>
    </xdr:to>
    <xdr:sp>
      <xdr:nvSpPr>
        <xdr:cNvPr id="79" name="Testo 10"/>
        <xdr:cNvSpPr txBox="1">
          <a:spLocks noChangeArrowheads="1"/>
        </xdr:cNvSpPr>
      </xdr:nvSpPr>
      <xdr:spPr>
        <a:xfrm>
          <a:off x="3143250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609600</xdr:colOff>
      <xdr:row>4</xdr:row>
      <xdr:rowOff>0</xdr:rowOff>
    </xdr:to>
    <xdr:sp>
      <xdr:nvSpPr>
        <xdr:cNvPr id="80" name="Testo 10"/>
        <xdr:cNvSpPr txBox="1">
          <a:spLocks noChangeArrowheads="1"/>
        </xdr:cNvSpPr>
      </xdr:nvSpPr>
      <xdr:spPr>
        <a:xfrm>
          <a:off x="3143250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609600</xdr:colOff>
      <xdr:row>0</xdr:row>
      <xdr:rowOff>0</xdr:rowOff>
    </xdr:to>
    <xdr:sp>
      <xdr:nvSpPr>
        <xdr:cNvPr id="81" name="Testo 10"/>
        <xdr:cNvSpPr txBox="1">
          <a:spLocks noChangeArrowheads="1"/>
        </xdr:cNvSpPr>
      </xdr:nvSpPr>
      <xdr:spPr>
        <a:xfrm>
          <a:off x="314325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609600</xdr:colOff>
      <xdr:row>4</xdr:row>
      <xdr:rowOff>0</xdr:rowOff>
    </xdr:to>
    <xdr:sp>
      <xdr:nvSpPr>
        <xdr:cNvPr id="82" name="Testo 10"/>
        <xdr:cNvSpPr txBox="1">
          <a:spLocks noChangeArrowheads="1"/>
        </xdr:cNvSpPr>
      </xdr:nvSpPr>
      <xdr:spPr>
        <a:xfrm>
          <a:off x="4848225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609600</xdr:colOff>
      <xdr:row>4</xdr:row>
      <xdr:rowOff>0</xdr:rowOff>
    </xdr:to>
    <xdr:sp>
      <xdr:nvSpPr>
        <xdr:cNvPr id="83" name="Testo 10"/>
        <xdr:cNvSpPr txBox="1">
          <a:spLocks noChangeArrowheads="1"/>
        </xdr:cNvSpPr>
      </xdr:nvSpPr>
      <xdr:spPr>
        <a:xfrm>
          <a:off x="3143250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609600</xdr:colOff>
      <xdr:row>4</xdr:row>
      <xdr:rowOff>0</xdr:rowOff>
    </xdr:to>
    <xdr:sp>
      <xdr:nvSpPr>
        <xdr:cNvPr id="84" name="Testo 10"/>
        <xdr:cNvSpPr txBox="1">
          <a:spLocks noChangeArrowheads="1"/>
        </xdr:cNvSpPr>
      </xdr:nvSpPr>
      <xdr:spPr>
        <a:xfrm>
          <a:off x="3143250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28675" y="0"/>
          <a:ext cx="3514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343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343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343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343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343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343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28675" y="1800225"/>
          <a:ext cx="3514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4480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34480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800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434340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434340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828675" y="1800225"/>
          <a:ext cx="3514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800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828675" y="1800225"/>
          <a:ext cx="3514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800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1" name="Testo 5"/>
        <xdr:cNvSpPr txBox="1">
          <a:spLocks noChangeArrowheads="1"/>
        </xdr:cNvSpPr>
      </xdr:nvSpPr>
      <xdr:spPr>
        <a:xfrm>
          <a:off x="34480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2" name="Testo 6"/>
        <xdr:cNvSpPr txBox="1">
          <a:spLocks noChangeArrowheads="1"/>
        </xdr:cNvSpPr>
      </xdr:nvSpPr>
      <xdr:spPr>
        <a:xfrm>
          <a:off x="34480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3" name="Testo 5"/>
        <xdr:cNvSpPr txBox="1">
          <a:spLocks noChangeArrowheads="1"/>
        </xdr:cNvSpPr>
      </xdr:nvSpPr>
      <xdr:spPr>
        <a:xfrm>
          <a:off x="34480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4" name="Testo 6"/>
        <xdr:cNvSpPr txBox="1">
          <a:spLocks noChangeArrowheads="1"/>
        </xdr:cNvSpPr>
      </xdr:nvSpPr>
      <xdr:spPr>
        <a:xfrm>
          <a:off x="34480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904875" y="0"/>
          <a:ext cx="508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21017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991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21017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991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21017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991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904875" y="1952625"/>
          <a:ext cx="508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5210175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991225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57150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418147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2101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5210175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991225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57150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5210175" y="16764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991225" y="167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904875" y="1952625"/>
          <a:ext cx="508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5210175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5991225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5210175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5991225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904875" y="1952625"/>
          <a:ext cx="508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5210175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5991225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5210175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5991225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" name="Testo 2"/>
        <xdr:cNvSpPr txBox="1">
          <a:spLocks noChangeArrowheads="1"/>
        </xdr:cNvSpPr>
      </xdr:nvSpPr>
      <xdr:spPr>
        <a:xfrm>
          <a:off x="904875" y="0"/>
          <a:ext cx="508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32" name="Testo 3"/>
        <xdr:cNvSpPr txBox="1">
          <a:spLocks noChangeArrowheads="1"/>
        </xdr:cNvSpPr>
      </xdr:nvSpPr>
      <xdr:spPr>
        <a:xfrm>
          <a:off x="521017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3" name="Testo 4"/>
        <xdr:cNvSpPr txBox="1">
          <a:spLocks noChangeArrowheads="1"/>
        </xdr:cNvSpPr>
      </xdr:nvSpPr>
      <xdr:spPr>
        <a:xfrm>
          <a:off x="5991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34" name="Testo 5"/>
        <xdr:cNvSpPr txBox="1">
          <a:spLocks noChangeArrowheads="1"/>
        </xdr:cNvSpPr>
      </xdr:nvSpPr>
      <xdr:spPr>
        <a:xfrm>
          <a:off x="521017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5" name="Testo 6"/>
        <xdr:cNvSpPr txBox="1">
          <a:spLocks noChangeArrowheads="1"/>
        </xdr:cNvSpPr>
      </xdr:nvSpPr>
      <xdr:spPr>
        <a:xfrm>
          <a:off x="5991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36" name="Testo 8"/>
        <xdr:cNvSpPr txBox="1">
          <a:spLocks noChangeArrowheads="1"/>
        </xdr:cNvSpPr>
      </xdr:nvSpPr>
      <xdr:spPr>
        <a:xfrm>
          <a:off x="521017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7" name="Testo 9"/>
        <xdr:cNvSpPr txBox="1">
          <a:spLocks noChangeArrowheads="1"/>
        </xdr:cNvSpPr>
      </xdr:nvSpPr>
      <xdr:spPr>
        <a:xfrm>
          <a:off x="5991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39" name="Testo 2"/>
        <xdr:cNvSpPr txBox="1">
          <a:spLocks noChangeArrowheads="1"/>
        </xdr:cNvSpPr>
      </xdr:nvSpPr>
      <xdr:spPr>
        <a:xfrm>
          <a:off x="904875" y="1952625"/>
          <a:ext cx="508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40" name="Testo 3"/>
        <xdr:cNvSpPr txBox="1">
          <a:spLocks noChangeArrowheads="1"/>
        </xdr:cNvSpPr>
      </xdr:nvSpPr>
      <xdr:spPr>
        <a:xfrm>
          <a:off x="5210175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41" name="Testo 4"/>
        <xdr:cNvSpPr txBox="1">
          <a:spLocks noChangeArrowheads="1"/>
        </xdr:cNvSpPr>
      </xdr:nvSpPr>
      <xdr:spPr>
        <a:xfrm>
          <a:off x="5991225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57150</xdr:colOff>
      <xdr:row>1</xdr:row>
      <xdr:rowOff>0</xdr:rowOff>
    </xdr:to>
    <xdr:sp fLocksText="0">
      <xdr:nvSpPr>
        <xdr:cNvPr id="42" name="Testo 5"/>
        <xdr:cNvSpPr txBox="1">
          <a:spLocks noChangeArrowheads="1"/>
        </xdr:cNvSpPr>
      </xdr:nvSpPr>
      <xdr:spPr>
        <a:xfrm>
          <a:off x="418147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43" name="Testo 6"/>
        <xdr:cNvSpPr txBox="1">
          <a:spLocks noChangeArrowheads="1"/>
        </xdr:cNvSpPr>
      </xdr:nvSpPr>
      <xdr:spPr>
        <a:xfrm>
          <a:off x="52101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44" name="Testo 8"/>
        <xdr:cNvSpPr txBox="1">
          <a:spLocks noChangeArrowheads="1"/>
        </xdr:cNvSpPr>
      </xdr:nvSpPr>
      <xdr:spPr>
        <a:xfrm>
          <a:off x="5210175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45" name="Testo 9"/>
        <xdr:cNvSpPr txBox="1">
          <a:spLocks noChangeArrowheads="1"/>
        </xdr:cNvSpPr>
      </xdr:nvSpPr>
      <xdr:spPr>
        <a:xfrm>
          <a:off x="5991225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6" name="Testo 10"/>
        <xdr:cNvSpPr txBox="1">
          <a:spLocks noChangeArrowheads="1"/>
        </xdr:cNvSpPr>
      </xdr:nvSpPr>
      <xdr:spPr>
        <a:xfrm>
          <a:off x="0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57150</xdr:colOff>
      <xdr:row>3</xdr:row>
      <xdr:rowOff>0</xdr:rowOff>
    </xdr:to>
    <xdr:sp fLocksText="0">
      <xdr:nvSpPr>
        <xdr:cNvPr id="47" name="Testo 5"/>
        <xdr:cNvSpPr txBox="1">
          <a:spLocks noChangeArrowheads="1"/>
        </xdr:cNvSpPr>
      </xdr:nvSpPr>
      <xdr:spPr>
        <a:xfrm>
          <a:off x="5210175" y="16764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48" name="Testo 6"/>
        <xdr:cNvSpPr txBox="1">
          <a:spLocks noChangeArrowheads="1"/>
        </xdr:cNvSpPr>
      </xdr:nvSpPr>
      <xdr:spPr>
        <a:xfrm>
          <a:off x="5991225" y="167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49" name="Testo 2"/>
        <xdr:cNvSpPr txBox="1">
          <a:spLocks noChangeArrowheads="1"/>
        </xdr:cNvSpPr>
      </xdr:nvSpPr>
      <xdr:spPr>
        <a:xfrm>
          <a:off x="904875" y="1952625"/>
          <a:ext cx="508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50" name="Testo 3"/>
        <xdr:cNvSpPr txBox="1">
          <a:spLocks noChangeArrowheads="1"/>
        </xdr:cNvSpPr>
      </xdr:nvSpPr>
      <xdr:spPr>
        <a:xfrm>
          <a:off x="5210175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51" name="Testo 4"/>
        <xdr:cNvSpPr txBox="1">
          <a:spLocks noChangeArrowheads="1"/>
        </xdr:cNvSpPr>
      </xdr:nvSpPr>
      <xdr:spPr>
        <a:xfrm>
          <a:off x="5991225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52" name="Testo 8"/>
        <xdr:cNvSpPr txBox="1">
          <a:spLocks noChangeArrowheads="1"/>
        </xdr:cNvSpPr>
      </xdr:nvSpPr>
      <xdr:spPr>
        <a:xfrm>
          <a:off x="5210175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53" name="Testo 9"/>
        <xdr:cNvSpPr txBox="1">
          <a:spLocks noChangeArrowheads="1"/>
        </xdr:cNvSpPr>
      </xdr:nvSpPr>
      <xdr:spPr>
        <a:xfrm>
          <a:off x="5991225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54" name="Testo 10"/>
        <xdr:cNvSpPr txBox="1">
          <a:spLocks noChangeArrowheads="1"/>
        </xdr:cNvSpPr>
      </xdr:nvSpPr>
      <xdr:spPr>
        <a:xfrm>
          <a:off x="0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55" name="Testo 2"/>
        <xdr:cNvSpPr txBox="1">
          <a:spLocks noChangeArrowheads="1"/>
        </xdr:cNvSpPr>
      </xdr:nvSpPr>
      <xdr:spPr>
        <a:xfrm>
          <a:off x="904875" y="1952625"/>
          <a:ext cx="508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56" name="Testo 3"/>
        <xdr:cNvSpPr txBox="1">
          <a:spLocks noChangeArrowheads="1"/>
        </xdr:cNvSpPr>
      </xdr:nvSpPr>
      <xdr:spPr>
        <a:xfrm>
          <a:off x="5210175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57" name="Testo 4"/>
        <xdr:cNvSpPr txBox="1">
          <a:spLocks noChangeArrowheads="1"/>
        </xdr:cNvSpPr>
      </xdr:nvSpPr>
      <xdr:spPr>
        <a:xfrm>
          <a:off x="5991225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58" name="Testo 8"/>
        <xdr:cNvSpPr txBox="1">
          <a:spLocks noChangeArrowheads="1"/>
        </xdr:cNvSpPr>
      </xdr:nvSpPr>
      <xdr:spPr>
        <a:xfrm>
          <a:off x="5210175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59" name="Testo 9"/>
        <xdr:cNvSpPr txBox="1">
          <a:spLocks noChangeArrowheads="1"/>
        </xdr:cNvSpPr>
      </xdr:nvSpPr>
      <xdr:spPr>
        <a:xfrm>
          <a:off x="5991225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60" name="Testo 10"/>
        <xdr:cNvSpPr txBox="1">
          <a:spLocks noChangeArrowheads="1"/>
        </xdr:cNvSpPr>
      </xdr:nvSpPr>
      <xdr:spPr>
        <a:xfrm>
          <a:off x="0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Testo 10"/>
        <xdr:cNvSpPr txBox="1">
          <a:spLocks noChangeArrowheads="1"/>
        </xdr:cNvSpPr>
      </xdr:nvSpPr>
      <xdr:spPr>
        <a:xfrm>
          <a:off x="5991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62" name="Testo 10"/>
        <xdr:cNvSpPr txBox="1">
          <a:spLocks noChangeArrowheads="1"/>
        </xdr:cNvSpPr>
      </xdr:nvSpPr>
      <xdr:spPr>
        <a:xfrm>
          <a:off x="5991225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63" name="Testo 10"/>
        <xdr:cNvSpPr txBox="1">
          <a:spLocks noChangeArrowheads="1"/>
        </xdr:cNvSpPr>
      </xdr:nvSpPr>
      <xdr:spPr>
        <a:xfrm>
          <a:off x="5991225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64" name="Testo 10"/>
        <xdr:cNvSpPr txBox="1">
          <a:spLocks noChangeArrowheads="1"/>
        </xdr:cNvSpPr>
      </xdr:nvSpPr>
      <xdr:spPr>
        <a:xfrm>
          <a:off x="5991225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5" name="Testo 10"/>
        <xdr:cNvSpPr txBox="1">
          <a:spLocks noChangeArrowheads="1"/>
        </xdr:cNvSpPr>
      </xdr:nvSpPr>
      <xdr:spPr>
        <a:xfrm>
          <a:off x="5991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66" name="Testo 10"/>
        <xdr:cNvSpPr txBox="1">
          <a:spLocks noChangeArrowheads="1"/>
        </xdr:cNvSpPr>
      </xdr:nvSpPr>
      <xdr:spPr>
        <a:xfrm>
          <a:off x="5991225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67" name="Testo 10"/>
        <xdr:cNvSpPr txBox="1">
          <a:spLocks noChangeArrowheads="1"/>
        </xdr:cNvSpPr>
      </xdr:nvSpPr>
      <xdr:spPr>
        <a:xfrm>
          <a:off x="5991225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68" name="Testo 10"/>
        <xdr:cNvSpPr txBox="1">
          <a:spLocks noChangeArrowheads="1"/>
        </xdr:cNvSpPr>
      </xdr:nvSpPr>
      <xdr:spPr>
        <a:xfrm>
          <a:off x="5991225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9" name="Testo 10"/>
        <xdr:cNvSpPr txBox="1">
          <a:spLocks noChangeArrowheads="1"/>
        </xdr:cNvSpPr>
      </xdr:nvSpPr>
      <xdr:spPr>
        <a:xfrm>
          <a:off x="5991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70" name="Testo 10"/>
        <xdr:cNvSpPr txBox="1">
          <a:spLocks noChangeArrowheads="1"/>
        </xdr:cNvSpPr>
      </xdr:nvSpPr>
      <xdr:spPr>
        <a:xfrm>
          <a:off x="5991225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71" name="Testo 10"/>
        <xdr:cNvSpPr txBox="1">
          <a:spLocks noChangeArrowheads="1"/>
        </xdr:cNvSpPr>
      </xdr:nvSpPr>
      <xdr:spPr>
        <a:xfrm>
          <a:off x="5991225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72" name="Testo 10"/>
        <xdr:cNvSpPr txBox="1">
          <a:spLocks noChangeArrowheads="1"/>
        </xdr:cNvSpPr>
      </xdr:nvSpPr>
      <xdr:spPr>
        <a:xfrm>
          <a:off x="5991225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3" name="Testo 10"/>
        <xdr:cNvSpPr txBox="1">
          <a:spLocks noChangeArrowheads="1"/>
        </xdr:cNvSpPr>
      </xdr:nvSpPr>
      <xdr:spPr>
        <a:xfrm>
          <a:off x="5991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74" name="Testo 10"/>
        <xdr:cNvSpPr txBox="1">
          <a:spLocks noChangeArrowheads="1"/>
        </xdr:cNvSpPr>
      </xdr:nvSpPr>
      <xdr:spPr>
        <a:xfrm>
          <a:off x="5991225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75" name="Testo 10"/>
        <xdr:cNvSpPr txBox="1">
          <a:spLocks noChangeArrowheads="1"/>
        </xdr:cNvSpPr>
      </xdr:nvSpPr>
      <xdr:spPr>
        <a:xfrm>
          <a:off x="5991225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76" name="Testo 10"/>
        <xdr:cNvSpPr txBox="1">
          <a:spLocks noChangeArrowheads="1"/>
        </xdr:cNvSpPr>
      </xdr:nvSpPr>
      <xdr:spPr>
        <a:xfrm>
          <a:off x="5991225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609600</xdr:colOff>
      <xdr:row>0</xdr:row>
      <xdr:rowOff>0</xdr:rowOff>
    </xdr:to>
    <xdr:sp>
      <xdr:nvSpPr>
        <xdr:cNvPr id="77" name="Testo 10"/>
        <xdr:cNvSpPr txBox="1">
          <a:spLocks noChangeArrowheads="1"/>
        </xdr:cNvSpPr>
      </xdr:nvSpPr>
      <xdr:spPr>
        <a:xfrm>
          <a:off x="5210175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609600</xdr:colOff>
      <xdr:row>4</xdr:row>
      <xdr:rowOff>0</xdr:rowOff>
    </xdr:to>
    <xdr:sp>
      <xdr:nvSpPr>
        <xdr:cNvPr id="78" name="Testo 10"/>
        <xdr:cNvSpPr txBox="1">
          <a:spLocks noChangeArrowheads="1"/>
        </xdr:cNvSpPr>
      </xdr:nvSpPr>
      <xdr:spPr>
        <a:xfrm>
          <a:off x="5210175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609600</xdr:colOff>
      <xdr:row>4</xdr:row>
      <xdr:rowOff>0</xdr:rowOff>
    </xdr:to>
    <xdr:sp>
      <xdr:nvSpPr>
        <xdr:cNvPr id="79" name="Testo 10"/>
        <xdr:cNvSpPr txBox="1">
          <a:spLocks noChangeArrowheads="1"/>
        </xdr:cNvSpPr>
      </xdr:nvSpPr>
      <xdr:spPr>
        <a:xfrm>
          <a:off x="5210175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609600</xdr:colOff>
      <xdr:row>4</xdr:row>
      <xdr:rowOff>0</xdr:rowOff>
    </xdr:to>
    <xdr:sp>
      <xdr:nvSpPr>
        <xdr:cNvPr id="80" name="Testo 10"/>
        <xdr:cNvSpPr txBox="1">
          <a:spLocks noChangeArrowheads="1"/>
        </xdr:cNvSpPr>
      </xdr:nvSpPr>
      <xdr:spPr>
        <a:xfrm>
          <a:off x="5210175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609600</xdr:colOff>
      <xdr:row>0</xdr:row>
      <xdr:rowOff>0</xdr:rowOff>
    </xdr:to>
    <xdr:sp>
      <xdr:nvSpPr>
        <xdr:cNvPr id="81" name="Testo 10"/>
        <xdr:cNvSpPr txBox="1">
          <a:spLocks noChangeArrowheads="1"/>
        </xdr:cNvSpPr>
      </xdr:nvSpPr>
      <xdr:spPr>
        <a:xfrm>
          <a:off x="5210175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609600</xdr:colOff>
      <xdr:row>4</xdr:row>
      <xdr:rowOff>0</xdr:rowOff>
    </xdr:to>
    <xdr:sp>
      <xdr:nvSpPr>
        <xdr:cNvPr id="82" name="Testo 10"/>
        <xdr:cNvSpPr txBox="1">
          <a:spLocks noChangeArrowheads="1"/>
        </xdr:cNvSpPr>
      </xdr:nvSpPr>
      <xdr:spPr>
        <a:xfrm>
          <a:off x="5210175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609600</xdr:colOff>
      <xdr:row>4</xdr:row>
      <xdr:rowOff>0</xdr:rowOff>
    </xdr:to>
    <xdr:sp>
      <xdr:nvSpPr>
        <xdr:cNvPr id="83" name="Testo 10"/>
        <xdr:cNvSpPr txBox="1">
          <a:spLocks noChangeArrowheads="1"/>
        </xdr:cNvSpPr>
      </xdr:nvSpPr>
      <xdr:spPr>
        <a:xfrm>
          <a:off x="5210175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609600</xdr:colOff>
      <xdr:row>4</xdr:row>
      <xdr:rowOff>0</xdr:rowOff>
    </xdr:to>
    <xdr:sp>
      <xdr:nvSpPr>
        <xdr:cNvPr id="84" name="Testo 10"/>
        <xdr:cNvSpPr txBox="1">
          <a:spLocks noChangeArrowheads="1"/>
        </xdr:cNvSpPr>
      </xdr:nvSpPr>
      <xdr:spPr>
        <a:xfrm>
          <a:off x="5210175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47725" y="0"/>
          <a:ext cx="487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47725" y="1743075"/>
          <a:ext cx="487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47434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47434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743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572452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72452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847725" y="1743075"/>
          <a:ext cx="487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743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847725" y="1743075"/>
          <a:ext cx="487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743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1" name="Testo 5"/>
        <xdr:cNvSpPr txBox="1">
          <a:spLocks noChangeArrowheads="1"/>
        </xdr:cNvSpPr>
      </xdr:nvSpPr>
      <xdr:spPr>
        <a:xfrm>
          <a:off x="47434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2" name="Testo 6"/>
        <xdr:cNvSpPr txBox="1">
          <a:spLocks noChangeArrowheads="1"/>
        </xdr:cNvSpPr>
      </xdr:nvSpPr>
      <xdr:spPr>
        <a:xfrm>
          <a:off x="47434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3" name="Testo 5"/>
        <xdr:cNvSpPr txBox="1">
          <a:spLocks noChangeArrowheads="1"/>
        </xdr:cNvSpPr>
      </xdr:nvSpPr>
      <xdr:spPr>
        <a:xfrm>
          <a:off x="47434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4" name="Testo 6"/>
        <xdr:cNvSpPr txBox="1">
          <a:spLocks noChangeArrowheads="1"/>
        </xdr:cNvSpPr>
      </xdr:nvSpPr>
      <xdr:spPr>
        <a:xfrm>
          <a:off x="47434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9431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19431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19431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19431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19431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19431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19431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19431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19431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819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1943100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1943100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819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819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31" name="Testo 2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32" name="Testo 3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33" name="Testo 4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34" name="Testo 8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35" name="Testo 9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36" name="Testo 10"/>
        <xdr:cNvSpPr txBox="1">
          <a:spLocks noChangeArrowheads="1"/>
        </xdr:cNvSpPr>
      </xdr:nvSpPr>
      <xdr:spPr>
        <a:xfrm>
          <a:off x="0" y="3409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37" name="Testo 2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38" name="Testo 3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39" name="Testo 4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40" name="Testo 8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41" name="Testo 9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42" name="Testo 10"/>
        <xdr:cNvSpPr txBox="1">
          <a:spLocks noChangeArrowheads="1"/>
        </xdr:cNvSpPr>
      </xdr:nvSpPr>
      <xdr:spPr>
        <a:xfrm>
          <a:off x="0" y="3409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3" name="Testo 2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44" name="Testo 3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45" name="Testo 4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46" name="Testo 8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47" name="Testo 9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48" name="Testo 10"/>
        <xdr:cNvSpPr txBox="1">
          <a:spLocks noChangeArrowheads="1"/>
        </xdr:cNvSpPr>
      </xdr:nvSpPr>
      <xdr:spPr>
        <a:xfrm>
          <a:off x="0" y="3409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38200" y="0"/>
          <a:ext cx="437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210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210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210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210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210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210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38200" y="1123950"/>
          <a:ext cx="437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52101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2101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5210175" y="533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210175" y="533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52101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2101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123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5210175" y="847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210175" y="847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95350" y="0"/>
          <a:ext cx="448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876675" y="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381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876675" y="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381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876675" y="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381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95350" y="1257300"/>
          <a:ext cx="448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57150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876675" y="125730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38162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6</xdr:col>
      <xdr:colOff>57150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876675" y="314325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3816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57150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876675" y="125730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38162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2573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6</xdr:col>
      <xdr:colOff>57150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876675" y="981075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381625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895350" y="1257300"/>
          <a:ext cx="448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57150</xdr:colOff>
      <xdr:row>3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3876675" y="125730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538162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57150</xdr:colOff>
      <xdr:row>3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3876675" y="125730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538162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2573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895350" y="1257300"/>
          <a:ext cx="448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57150</xdr:colOff>
      <xdr:row>3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3876675" y="125730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538162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57150</xdr:colOff>
      <xdr:row>3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3876675" y="125730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538162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2573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00375" y="0"/>
          <a:ext cx="2867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981450" y="0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981450" y="0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981450" y="0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28575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3000375" y="1438275"/>
          <a:ext cx="2867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7</xdr:col>
      <xdr:colOff>57150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981450" y="143827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867400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7</xdr:col>
      <xdr:colOff>57150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981450" y="31432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8674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7</xdr:col>
      <xdr:colOff>57150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981450" y="143827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867400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7</xdr:col>
      <xdr:colOff>57150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981450" y="1162050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86740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3000375" y="1438275"/>
          <a:ext cx="2867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7</xdr:col>
      <xdr:colOff>57150</xdr:colOff>
      <xdr:row>3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3981450" y="143827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5867400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7</xdr:col>
      <xdr:colOff>57150</xdr:colOff>
      <xdr:row>3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3981450" y="143827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5867400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28575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3000375" y="1438275"/>
          <a:ext cx="2867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7</xdr:col>
      <xdr:colOff>57150</xdr:colOff>
      <xdr:row>3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3981450" y="143827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5867400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7</xdr:col>
      <xdr:colOff>57150</xdr:colOff>
      <xdr:row>3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3981450" y="143827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5867400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5">
      <selection activeCell="J19" sqref="J19"/>
    </sheetView>
  </sheetViews>
  <sheetFormatPr defaultColWidth="9.140625" defaultRowHeight="12.75"/>
  <cols>
    <col min="1" max="1" width="11.28125" style="3" customWidth="1"/>
    <col min="2" max="2" width="13.00390625" style="3" customWidth="1"/>
    <col min="3" max="3" width="12.00390625" style="3" customWidth="1"/>
    <col min="4" max="4" width="10.8515625" style="3" customWidth="1"/>
    <col min="5" max="5" width="12.28125" style="3" customWidth="1"/>
    <col min="6" max="6" width="13.28125" style="3" customWidth="1"/>
    <col min="7" max="7" width="13.57421875" style="3" customWidth="1"/>
    <col min="8" max="8" width="11.421875" style="3" customWidth="1"/>
    <col min="9" max="11" width="9.140625" style="3" customWidth="1"/>
    <col min="12" max="12" width="16.140625" style="3" customWidth="1"/>
    <col min="13" max="16384" width="9.140625" style="3" customWidth="1"/>
  </cols>
  <sheetData>
    <row r="1" spans="1:4" ht="24.75" customHeight="1">
      <c r="A1" s="17" t="s">
        <v>66</v>
      </c>
      <c r="C1" s="1"/>
      <c r="D1" s="1"/>
    </row>
    <row r="2" spans="2:3" ht="24.75" customHeight="1">
      <c r="B2" s="1"/>
      <c r="C2" s="1"/>
    </row>
    <row r="3" spans="1:7" ht="78.75" customHeight="1">
      <c r="A3" s="20" t="s">
        <v>59</v>
      </c>
      <c r="B3" s="20" t="s">
        <v>60</v>
      </c>
      <c r="C3" s="20" t="s">
        <v>61</v>
      </c>
      <c r="D3" s="20" t="s">
        <v>62</v>
      </c>
      <c r="E3" s="21" t="s">
        <v>63</v>
      </c>
      <c r="F3" s="20" t="s">
        <v>22</v>
      </c>
      <c r="G3" s="19"/>
    </row>
    <row r="4" spans="1:5" ht="21.75" customHeight="1">
      <c r="A4" s="37" t="s">
        <v>23</v>
      </c>
      <c r="B4" s="37"/>
      <c r="C4" s="37"/>
      <c r="D4" s="37"/>
      <c r="E4" s="37"/>
    </row>
    <row r="5" spans="1:12" ht="12.75" customHeight="1">
      <c r="A5" s="28">
        <v>251</v>
      </c>
      <c r="B5" s="28">
        <v>68</v>
      </c>
      <c r="C5" s="28">
        <v>591</v>
      </c>
      <c r="D5" s="28">
        <v>0</v>
      </c>
      <c r="E5" s="28">
        <v>97404</v>
      </c>
      <c r="F5" s="28">
        <f>E5+D5+C5+B5+A5+'tav 11.6'!B5+'tav 11.6'!C5+'tav 11.6'!D5+'tav 11.6'!E5+'tav 11.6'!F5</f>
        <v>7947923</v>
      </c>
      <c r="G5" s="4" t="s">
        <v>9</v>
      </c>
      <c r="H5" s="8"/>
      <c r="I5" s="8"/>
      <c r="J5" s="8"/>
      <c r="K5" s="8"/>
      <c r="L5" s="8"/>
    </row>
    <row r="6" spans="1:12" ht="14.25" customHeight="1">
      <c r="A6" s="28">
        <v>494</v>
      </c>
      <c r="B6" s="28">
        <v>51</v>
      </c>
      <c r="C6" s="28">
        <v>162</v>
      </c>
      <c r="D6" s="28">
        <v>5</v>
      </c>
      <c r="E6" s="28">
        <v>115047</v>
      </c>
      <c r="F6" s="28">
        <f>E6+D6+C6+B6+A6+'tav 11.6'!B6+'tav 11.6'!C6+'tav 11.6'!D6+'tav 11.6'!E6+'tav 11.6'!F6</f>
        <v>9661074</v>
      </c>
      <c r="G6" s="4" t="s">
        <v>10</v>
      </c>
      <c r="H6" s="8"/>
      <c r="I6" s="8"/>
      <c r="J6" s="8"/>
      <c r="K6" s="8"/>
      <c r="L6" s="8"/>
    </row>
    <row r="7" spans="1:12" ht="12" customHeight="1">
      <c r="A7" s="28">
        <v>259</v>
      </c>
      <c r="B7" s="28">
        <v>7</v>
      </c>
      <c r="C7" s="28">
        <v>413</v>
      </c>
      <c r="D7" s="28">
        <v>5</v>
      </c>
      <c r="E7" s="28">
        <v>151909</v>
      </c>
      <c r="F7" s="28">
        <f>E7+D7+C7+B7+A7+'tav 11.6'!B7+'tav 11.6'!C7+'tav 11.6'!D7+'tav 11.6'!E7+'tav 11.6'!F7</f>
        <v>10024372</v>
      </c>
      <c r="G7" s="4" t="s">
        <v>11</v>
      </c>
      <c r="H7" s="8"/>
      <c r="I7" s="33"/>
      <c r="J7" s="8"/>
      <c r="K7" s="8"/>
      <c r="L7" s="8"/>
    </row>
    <row r="8" spans="1:12" ht="12" customHeight="1">
      <c r="A8" s="28">
        <v>583</v>
      </c>
      <c r="B8" s="28">
        <v>13</v>
      </c>
      <c r="C8" s="28">
        <v>221</v>
      </c>
      <c r="D8" s="28">
        <v>4</v>
      </c>
      <c r="E8" s="28">
        <v>70526</v>
      </c>
      <c r="F8" s="28">
        <f>E8+D8+C8+B8+A8+'tav 11.6'!B8+'tav 11.6'!C8+'tav 11.6'!D8+'tav 11.6'!E8+'tav 11.6'!F8</f>
        <v>6241694</v>
      </c>
      <c r="G8" s="4" t="s">
        <v>13</v>
      </c>
      <c r="H8" s="8"/>
      <c r="I8" s="33"/>
      <c r="J8" s="8"/>
      <c r="K8" s="8"/>
      <c r="L8" s="8"/>
    </row>
    <row r="9" spans="1:12" ht="12" customHeight="1">
      <c r="A9" s="28">
        <v>337</v>
      </c>
      <c r="B9" s="28">
        <v>7</v>
      </c>
      <c r="C9" s="28">
        <v>409</v>
      </c>
      <c r="D9" s="28">
        <v>5</v>
      </c>
      <c r="E9" s="28">
        <v>57138</v>
      </c>
      <c r="F9" s="28">
        <f>E9+D9+C9+B9+A9+'tav 11.6'!B9+'tav 11.6'!C9+'tav 11.6'!D9+'tav 11.6'!E9+'tav 11.6'!F9</f>
        <v>9227693</v>
      </c>
      <c r="G9" s="4" t="s">
        <v>15</v>
      </c>
      <c r="H9" s="8"/>
      <c r="I9" s="33"/>
      <c r="J9" s="8"/>
      <c r="K9" s="8"/>
      <c r="L9" s="8"/>
    </row>
    <row r="10" spans="1:12" ht="21.75" customHeight="1">
      <c r="A10" s="38" t="s">
        <v>24</v>
      </c>
      <c r="B10" s="38"/>
      <c r="C10" s="38"/>
      <c r="D10" s="38"/>
      <c r="E10" s="38"/>
      <c r="F10" s="8"/>
      <c r="G10" s="8"/>
      <c r="H10" s="8"/>
      <c r="I10" s="8"/>
      <c r="J10" s="34"/>
      <c r="K10" s="32"/>
      <c r="L10" s="34"/>
    </row>
    <row r="11" spans="1:12" ht="12.75" customHeight="1">
      <c r="A11" s="28">
        <v>10</v>
      </c>
      <c r="B11" s="28">
        <v>0</v>
      </c>
      <c r="C11" s="28">
        <v>2</v>
      </c>
      <c r="D11" s="28">
        <v>0</v>
      </c>
      <c r="E11" s="28">
        <v>2</v>
      </c>
      <c r="F11" s="28">
        <f>E11+D11+C11+B11+A11+'tav 11.6'!B11+'tav 11.6'!C11+'tav 11.6'!D11+'tav 11.6'!E11+'tav 11.6'!F11</f>
        <v>116580</v>
      </c>
      <c r="G11" s="8" t="s">
        <v>0</v>
      </c>
      <c r="H11" s="8"/>
      <c r="I11" s="34"/>
      <c r="J11" s="34"/>
      <c r="K11" s="32"/>
      <c r="L11" s="34"/>
    </row>
    <row r="12" spans="1:12" ht="12.75" customHeight="1">
      <c r="A12" s="28">
        <v>25</v>
      </c>
      <c r="B12" s="28">
        <v>0</v>
      </c>
      <c r="C12" s="28">
        <v>0</v>
      </c>
      <c r="D12" s="28">
        <v>0</v>
      </c>
      <c r="E12" s="28">
        <v>917</v>
      </c>
      <c r="F12" s="28">
        <f>E12+D12+C12+B12+A12+'tav 11.6'!B12+'tav 11.6'!C12+'tav 11.6'!D12+'tav 11.6'!E12+'tav 11.6'!F12</f>
        <v>473909</v>
      </c>
      <c r="G12" s="8" t="s">
        <v>1</v>
      </c>
      <c r="H12" s="8"/>
      <c r="I12" s="8"/>
      <c r="J12" s="8"/>
      <c r="K12" s="8"/>
      <c r="L12" s="8"/>
    </row>
    <row r="13" spans="1:12" ht="12.75" customHeight="1">
      <c r="A13" s="28">
        <v>40</v>
      </c>
      <c r="B13" s="28">
        <v>0</v>
      </c>
      <c r="C13" s="28">
        <v>9</v>
      </c>
      <c r="D13" s="28">
        <v>0</v>
      </c>
      <c r="E13" s="28">
        <v>2707</v>
      </c>
      <c r="F13" s="28">
        <f>E13+D13+C13+B13+A13+'tav 11.6'!B13+'tav 11.6'!C13+'tav 11.6'!D13+'tav 11.6'!E13+'tav 11.6'!F13</f>
        <v>764309</v>
      </c>
      <c r="G13" s="8" t="s">
        <v>2</v>
      </c>
      <c r="H13" s="8"/>
      <c r="I13" s="31"/>
      <c r="J13" s="31"/>
      <c r="K13" s="31"/>
      <c r="L13" s="31"/>
    </row>
    <row r="14" spans="1:12" ht="12.75" customHeight="1">
      <c r="A14" s="28">
        <v>33</v>
      </c>
      <c r="B14" s="28">
        <v>0</v>
      </c>
      <c r="C14" s="28">
        <v>81</v>
      </c>
      <c r="D14" s="28">
        <v>0</v>
      </c>
      <c r="E14" s="28">
        <v>0</v>
      </c>
      <c r="F14" s="28">
        <f>E14+D14+C14+B14+A14+'tav 11.6'!B14+'tav 11.6'!C14+'tav 11.6'!D14+'tav 11.6'!E14+'tav 11.6'!F14</f>
        <v>14831</v>
      </c>
      <c r="G14" s="8" t="s">
        <v>3</v>
      </c>
      <c r="H14" s="8"/>
      <c r="I14" s="8"/>
      <c r="J14" s="8"/>
      <c r="K14" s="8"/>
      <c r="L14" s="8"/>
    </row>
    <row r="15" spans="1:12" ht="12.75" customHeight="1">
      <c r="A15" s="28">
        <v>5</v>
      </c>
      <c r="B15" s="28">
        <v>0</v>
      </c>
      <c r="C15" s="28">
        <v>4</v>
      </c>
      <c r="D15" s="28">
        <v>0</v>
      </c>
      <c r="E15" s="28">
        <v>1707</v>
      </c>
      <c r="F15" s="28">
        <f>E15+D15+C15+B15+A15+'tav 11.6'!B15+'tav 11.6'!C15+'tav 11.6'!D15+'tav 11.6'!E15+'tav 11.6'!F15</f>
        <v>681483</v>
      </c>
      <c r="G15" s="8" t="s">
        <v>4</v>
      </c>
      <c r="H15" s="8"/>
      <c r="I15" s="6"/>
      <c r="J15" s="6"/>
      <c r="K15" s="6"/>
      <c r="L15" s="6"/>
    </row>
    <row r="16" spans="1:12" ht="12.75" customHeight="1">
      <c r="A16" s="28">
        <v>189</v>
      </c>
      <c r="B16" s="28">
        <v>7</v>
      </c>
      <c r="C16" s="28">
        <v>245</v>
      </c>
      <c r="D16" s="28">
        <v>5</v>
      </c>
      <c r="E16" s="28">
        <v>2565</v>
      </c>
      <c r="F16" s="28">
        <f>E16+D16+C16+B16+A16+'tav 11.6'!B16+'tav 11.6'!C16+'tav 11.6'!D16+'tav 11.6'!E16+'tav 11.6'!F16</f>
        <v>373677</v>
      </c>
      <c r="G16" s="8" t="s">
        <v>5</v>
      </c>
      <c r="H16" s="8"/>
      <c r="I16" s="8"/>
      <c r="J16" s="8"/>
      <c r="K16" s="8"/>
      <c r="L16" s="8"/>
    </row>
    <row r="17" spans="1:12" ht="12.75" customHeight="1">
      <c r="A17" s="28">
        <v>16</v>
      </c>
      <c r="B17" s="28">
        <v>0</v>
      </c>
      <c r="C17" s="28">
        <v>1</v>
      </c>
      <c r="D17" s="28">
        <v>0</v>
      </c>
      <c r="E17" s="28">
        <v>495</v>
      </c>
      <c r="F17" s="28">
        <f>E17+D17+C17+B17+A17+'tav 11.6'!B17+'tav 11.6'!C17+'tav 11.6'!D17+'tav 11.6'!E17+'tav 11.6'!F17</f>
        <v>282745</v>
      </c>
      <c r="G17" s="8" t="s">
        <v>6</v>
      </c>
      <c r="H17" s="8"/>
      <c r="I17" s="8"/>
      <c r="J17" s="8"/>
      <c r="K17" s="8"/>
      <c r="L17" s="8"/>
    </row>
    <row r="18" spans="1:7" ht="12.75" customHeight="1">
      <c r="A18" s="28">
        <v>2</v>
      </c>
      <c r="B18" s="28">
        <v>0</v>
      </c>
      <c r="C18" s="28">
        <v>67</v>
      </c>
      <c r="D18" s="28">
        <v>0</v>
      </c>
      <c r="E18" s="28">
        <v>47603</v>
      </c>
      <c r="F18" s="28">
        <f>E18+D18+C18+B18+A18+'tav 11.6'!B18+'tav 11.6'!C18+'tav 11.6'!D18+'tav 11.6'!E18+'tav 11.6'!F18</f>
        <v>6306950</v>
      </c>
      <c r="G18" s="8" t="s">
        <v>7</v>
      </c>
    </row>
    <row r="19" spans="1:7" ht="12.75" customHeight="1">
      <c r="A19" s="28">
        <v>17</v>
      </c>
      <c r="B19" s="28">
        <v>0</v>
      </c>
      <c r="C19" s="28">
        <v>0</v>
      </c>
      <c r="D19" s="28">
        <v>0</v>
      </c>
      <c r="E19" s="28">
        <v>1142</v>
      </c>
      <c r="F19" s="28">
        <f>E19+D19+C19+B19+A19+'tav 11.6'!B19+'tav 11.6'!C19+'tav 11.6'!D19+'tav 11.6'!E19+'tav 11.6'!F19</f>
        <v>213209</v>
      </c>
      <c r="G19" s="8" t="s">
        <v>8</v>
      </c>
    </row>
    <row r="20" spans="1:5" ht="21.75" customHeight="1">
      <c r="A20" s="38" t="s">
        <v>25</v>
      </c>
      <c r="B20" s="38"/>
      <c r="C20" s="38"/>
      <c r="D20" s="38"/>
      <c r="E20" s="38"/>
    </row>
    <row r="21" spans="1:7" ht="18" customHeight="1">
      <c r="A21" s="28">
        <v>28435</v>
      </c>
      <c r="B21" s="28">
        <v>83</v>
      </c>
      <c r="C21" s="28">
        <v>3605</v>
      </c>
      <c r="D21" s="28">
        <v>965</v>
      </c>
      <c r="E21" s="28">
        <v>107095</v>
      </c>
      <c r="F21" s="28">
        <f>E21+D21+C21+B21+A21+'tav 11.6'!B21+'tav 11.6'!C21+'tav 11.6'!D21+'tav 11.6'!E21+'tav 11.6'!F21</f>
        <v>38768593</v>
      </c>
      <c r="G21" s="8" t="s">
        <v>26</v>
      </c>
    </row>
    <row r="22" spans="1:7" ht="12.75" customHeight="1">
      <c r="A22" s="28">
        <v>1515370</v>
      </c>
      <c r="B22" s="28">
        <v>35843</v>
      </c>
      <c r="C22" s="28">
        <v>211535</v>
      </c>
      <c r="D22" s="28">
        <v>3892</v>
      </c>
      <c r="E22" s="28">
        <v>947386</v>
      </c>
      <c r="F22" s="28">
        <f>E22+D22+C22+B22+A22+'tav 11.6'!B22+'tav 11.6'!C22+'tav 11.6'!D22+'tav 11.6'!E22+'tav 11.6'!F22</f>
        <v>294135761</v>
      </c>
      <c r="G22" s="8" t="s">
        <v>27</v>
      </c>
    </row>
    <row r="23" spans="1:7" s="9" customFormat="1" ht="12.75" customHeight="1">
      <c r="A23" s="28">
        <v>1544613</v>
      </c>
      <c r="B23" s="28">
        <v>35566</v>
      </c>
      <c r="C23" s="28">
        <v>215260</v>
      </c>
      <c r="D23" s="28">
        <v>4856</v>
      </c>
      <c r="E23" s="28">
        <v>4394674</v>
      </c>
      <c r="F23" s="28">
        <f>E23+D23+C23+B23+A23+'tav 11.6'!B23+'tav 11.6'!C23+'tav 11.6'!D23+'tav 11.6'!E23+'tav 11.6'!F23</f>
        <v>337539605</v>
      </c>
      <c r="G23" s="8" t="s">
        <v>28</v>
      </c>
    </row>
    <row r="24" spans="1:7" s="9" customFormat="1" ht="21.75" customHeight="1">
      <c r="A24" s="25">
        <f aca="true" t="shared" si="0" ref="A24:F24">+A9*100/A23</f>
        <v>0.021817762766466423</v>
      </c>
      <c r="B24" s="25">
        <f t="shared" si="0"/>
        <v>0.019681718495192038</v>
      </c>
      <c r="C24" s="25">
        <f t="shared" si="0"/>
        <v>0.19000278732695344</v>
      </c>
      <c r="D24" s="25">
        <f t="shared" si="0"/>
        <v>0.10296540362438221</v>
      </c>
      <c r="E24" s="25">
        <f t="shared" si="0"/>
        <v>1.3001646993610902</v>
      </c>
      <c r="F24" s="25">
        <f t="shared" si="0"/>
        <v>2.7338104516653683</v>
      </c>
      <c r="G24" s="22" t="s">
        <v>29</v>
      </c>
    </row>
    <row r="25" spans="1:7" ht="12.75">
      <c r="A25" s="11"/>
      <c r="B25" s="12"/>
      <c r="C25" s="12"/>
      <c r="D25" s="12"/>
      <c r="E25" s="11"/>
      <c r="F25" s="30"/>
      <c r="G25" s="30"/>
    </row>
    <row r="26" spans="1:5" ht="13.5" customHeight="1">
      <c r="A26" s="8" t="s">
        <v>58</v>
      </c>
      <c r="C26" s="8"/>
      <c r="D26" s="8"/>
      <c r="E26" s="8"/>
    </row>
    <row r="28" ht="12.75">
      <c r="F28" s="35"/>
    </row>
    <row r="29" ht="12.75">
      <c r="F29" s="35"/>
    </row>
    <row r="30" ht="12.75">
      <c r="F30" s="35"/>
    </row>
    <row r="31" ht="12.75">
      <c r="F31" s="35"/>
    </row>
    <row r="32" ht="12.75">
      <c r="F32" s="35"/>
    </row>
    <row r="33" ht="12.75">
      <c r="F33" s="35"/>
    </row>
    <row r="34" ht="12.75">
      <c r="F34" s="35"/>
    </row>
    <row r="35" ht="12.75">
      <c r="F35" s="35"/>
    </row>
    <row r="36" ht="12.75">
      <c r="F36" s="35"/>
    </row>
  </sheetData>
  <sheetProtection/>
  <mergeCells count="3">
    <mergeCell ref="A4:E4"/>
    <mergeCell ref="A10:E10"/>
    <mergeCell ref="A20:E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12.00390625" style="3" customWidth="1"/>
    <col min="2" max="2" width="13.421875" style="3" customWidth="1"/>
    <col min="3" max="3" width="12.8515625" style="3" customWidth="1"/>
    <col min="4" max="5" width="13.421875" style="3" customWidth="1"/>
    <col min="6" max="6" width="16.00390625" style="3" customWidth="1"/>
    <col min="7" max="7" width="13.7109375" style="3" customWidth="1"/>
    <col min="8" max="9" width="9.140625" style="3" customWidth="1"/>
    <col min="10" max="11" width="13.421875" style="3" customWidth="1"/>
    <col min="12" max="16384" width="9.140625" style="3" customWidth="1"/>
  </cols>
  <sheetData>
    <row r="1" spans="1:5" ht="24.75" customHeight="1">
      <c r="A1" s="17" t="s">
        <v>65</v>
      </c>
      <c r="C1" s="1"/>
      <c r="D1" s="1"/>
      <c r="E1" s="1"/>
    </row>
    <row r="2" spans="2:4" ht="24.75" customHeight="1">
      <c r="B2" s="1"/>
      <c r="C2" s="1"/>
      <c r="D2" s="1"/>
    </row>
    <row r="3" spans="1:6" ht="70.5" customHeight="1">
      <c r="A3" s="21"/>
      <c r="B3" s="21" t="s">
        <v>52</v>
      </c>
      <c r="C3" s="21" t="s">
        <v>53</v>
      </c>
      <c r="D3" s="20" t="s">
        <v>54</v>
      </c>
      <c r="E3" s="20" t="s">
        <v>55</v>
      </c>
      <c r="F3" s="21" t="s">
        <v>56</v>
      </c>
    </row>
    <row r="4" spans="1:5" ht="21.75" customHeight="1">
      <c r="A4" s="37" t="s">
        <v>23</v>
      </c>
      <c r="B4" s="37"/>
      <c r="C4" s="37"/>
      <c r="D4" s="37"/>
      <c r="E4" s="37"/>
    </row>
    <row r="5" spans="1:6" ht="12.75" customHeight="1">
      <c r="A5" s="4" t="s">
        <v>9</v>
      </c>
      <c r="B5" s="28">
        <v>336438</v>
      </c>
      <c r="C5" s="28">
        <v>40328</v>
      </c>
      <c r="D5" s="28">
        <v>7449166</v>
      </c>
      <c r="E5" s="28">
        <v>0</v>
      </c>
      <c r="F5" s="28">
        <v>23677</v>
      </c>
    </row>
    <row r="6" spans="1:15" ht="12.75" customHeight="1">
      <c r="A6" s="4" t="s">
        <v>10</v>
      </c>
      <c r="B6" s="28">
        <v>347512</v>
      </c>
      <c r="C6" s="28">
        <v>18598</v>
      </c>
      <c r="D6" s="28">
        <v>9170313</v>
      </c>
      <c r="E6" s="28">
        <v>0</v>
      </c>
      <c r="F6" s="28">
        <v>8892</v>
      </c>
      <c r="H6" s="32"/>
      <c r="I6" s="32"/>
      <c r="J6" s="32"/>
      <c r="K6" s="32"/>
      <c r="L6" s="8"/>
      <c r="M6" s="8"/>
      <c r="N6" s="8"/>
      <c r="O6" s="8"/>
    </row>
    <row r="7" spans="1:15" ht="12.75" customHeight="1">
      <c r="A7" s="4" t="s">
        <v>11</v>
      </c>
      <c r="B7" s="28">
        <v>390020</v>
      </c>
      <c r="C7" s="28">
        <v>23246</v>
      </c>
      <c r="D7" s="28">
        <v>9448752</v>
      </c>
      <c r="E7" s="28">
        <v>0</v>
      </c>
      <c r="F7" s="28">
        <v>9761</v>
      </c>
      <c r="H7" s="8"/>
      <c r="I7" s="8"/>
      <c r="J7" s="8"/>
      <c r="K7" s="8"/>
      <c r="L7" s="8"/>
      <c r="M7" s="8"/>
      <c r="N7" s="8"/>
      <c r="O7" s="8"/>
    </row>
    <row r="8" spans="1:15" ht="12.75" customHeight="1">
      <c r="A8" s="4" t="s">
        <v>13</v>
      </c>
      <c r="B8" s="28">
        <v>311379</v>
      </c>
      <c r="C8" s="28">
        <v>17896</v>
      </c>
      <c r="D8" s="28">
        <v>5834048</v>
      </c>
      <c r="E8" s="28">
        <v>0</v>
      </c>
      <c r="F8" s="28">
        <v>7024</v>
      </c>
      <c r="H8" s="8"/>
      <c r="I8" s="8"/>
      <c r="J8" s="8"/>
      <c r="K8" s="8"/>
      <c r="L8" s="8"/>
      <c r="M8" s="8"/>
      <c r="N8" s="8"/>
      <c r="O8" s="8"/>
    </row>
    <row r="9" spans="1:15" ht="12.75" customHeight="1">
      <c r="A9" s="4" t="s">
        <v>15</v>
      </c>
      <c r="B9" s="28">
        <v>476282</v>
      </c>
      <c r="C9" s="28">
        <v>37732</v>
      </c>
      <c r="D9" s="28">
        <v>8648732</v>
      </c>
      <c r="E9" s="28">
        <v>0</v>
      </c>
      <c r="F9" s="28">
        <v>7051</v>
      </c>
      <c r="H9" s="8"/>
      <c r="I9" s="8"/>
      <c r="J9" s="8"/>
      <c r="K9" s="8"/>
      <c r="L9" s="8"/>
      <c r="M9" s="8"/>
      <c r="N9" s="8"/>
      <c r="O9" s="8"/>
    </row>
    <row r="10" spans="1:6" ht="21.75" customHeight="1">
      <c r="A10" s="38" t="s">
        <v>24</v>
      </c>
      <c r="B10" s="38"/>
      <c r="C10" s="38"/>
      <c r="D10" s="38"/>
      <c r="E10" s="38"/>
      <c r="F10" s="28"/>
    </row>
    <row r="11" spans="1:6" ht="12.75" customHeight="1">
      <c r="A11" s="8" t="s">
        <v>0</v>
      </c>
      <c r="B11" s="28">
        <v>41591</v>
      </c>
      <c r="C11" s="28">
        <v>17271</v>
      </c>
      <c r="D11" s="28">
        <v>57229</v>
      </c>
      <c r="E11" s="28">
        <v>0</v>
      </c>
      <c r="F11" s="28">
        <v>475</v>
      </c>
    </row>
    <row r="12" spans="1:6" ht="12.75" customHeight="1">
      <c r="A12" s="8" t="s">
        <v>1</v>
      </c>
      <c r="B12" s="28">
        <v>33082</v>
      </c>
      <c r="C12" s="28">
        <v>6</v>
      </c>
      <c r="D12" s="28">
        <v>439846</v>
      </c>
      <c r="E12" s="28">
        <v>0</v>
      </c>
      <c r="F12" s="28">
        <v>33</v>
      </c>
    </row>
    <row r="13" spans="1:6" ht="12.75" customHeight="1">
      <c r="A13" s="8" t="s">
        <v>2</v>
      </c>
      <c r="B13" s="28">
        <v>154778</v>
      </c>
      <c r="C13" s="28">
        <v>690</v>
      </c>
      <c r="D13" s="28">
        <v>604712</v>
      </c>
      <c r="E13" s="28">
        <v>0</v>
      </c>
      <c r="F13" s="28">
        <v>1373</v>
      </c>
    </row>
    <row r="14" spans="1:6" ht="12.75" customHeight="1">
      <c r="A14" s="8" t="s">
        <v>3</v>
      </c>
      <c r="B14" s="28">
        <v>246</v>
      </c>
      <c r="C14" s="28">
        <v>0</v>
      </c>
      <c r="D14" s="28">
        <v>14471</v>
      </c>
      <c r="E14" s="28">
        <v>0</v>
      </c>
      <c r="F14" s="28">
        <v>0</v>
      </c>
    </row>
    <row r="15" spans="1:6" ht="12.75" customHeight="1">
      <c r="A15" s="8" t="s">
        <v>4</v>
      </c>
      <c r="B15" s="28">
        <v>38600</v>
      </c>
      <c r="C15" s="28">
        <v>4</v>
      </c>
      <c r="D15" s="28">
        <v>637658</v>
      </c>
      <c r="E15" s="28">
        <v>0</v>
      </c>
      <c r="F15" s="28">
        <v>3505</v>
      </c>
    </row>
    <row r="16" spans="1:6" ht="12.75" customHeight="1">
      <c r="A16" s="8" t="s">
        <v>5</v>
      </c>
      <c r="B16" s="28">
        <v>8039</v>
      </c>
      <c r="C16" s="28">
        <v>3735</v>
      </c>
      <c r="D16" s="28">
        <v>357980</v>
      </c>
      <c r="E16" s="28">
        <v>0</v>
      </c>
      <c r="F16" s="28">
        <v>912</v>
      </c>
    </row>
    <row r="17" spans="1:6" ht="12.75" customHeight="1">
      <c r="A17" s="8" t="s">
        <v>6</v>
      </c>
      <c r="B17" s="28">
        <v>141803</v>
      </c>
      <c r="C17" s="28">
        <v>1406</v>
      </c>
      <c r="D17" s="28">
        <v>138695</v>
      </c>
      <c r="E17" s="28">
        <v>0</v>
      </c>
      <c r="F17" s="28">
        <v>329</v>
      </c>
    </row>
    <row r="18" spans="1:6" ht="12.75" customHeight="1">
      <c r="A18" s="8" t="s">
        <v>7</v>
      </c>
      <c r="B18" s="28">
        <v>52243</v>
      </c>
      <c r="C18" s="28">
        <v>7872</v>
      </c>
      <c r="D18" s="28">
        <v>6198759</v>
      </c>
      <c r="E18" s="28">
        <v>0</v>
      </c>
      <c r="F18" s="28">
        <v>404</v>
      </c>
    </row>
    <row r="19" spans="1:6" ht="12.75" customHeight="1">
      <c r="A19" s="8" t="s">
        <v>8</v>
      </c>
      <c r="B19" s="28">
        <v>5901</v>
      </c>
      <c r="C19" s="28">
        <v>6754</v>
      </c>
      <c r="D19" s="28">
        <v>199374</v>
      </c>
      <c r="E19" s="28">
        <v>0</v>
      </c>
      <c r="F19" s="28">
        <v>21</v>
      </c>
    </row>
    <row r="20" spans="1:6" ht="21.75" customHeight="1">
      <c r="A20" s="38" t="s">
        <v>25</v>
      </c>
      <c r="B20" s="38"/>
      <c r="C20" s="38"/>
      <c r="D20" s="38"/>
      <c r="E20" s="38"/>
      <c r="F20" s="28"/>
    </row>
    <row r="21" spans="1:6" ht="18" customHeight="1">
      <c r="A21" s="8" t="s">
        <v>26</v>
      </c>
      <c r="B21" s="28">
        <v>1620287</v>
      </c>
      <c r="C21" s="28">
        <v>312341</v>
      </c>
      <c r="D21" s="28">
        <v>36621548</v>
      </c>
      <c r="E21" s="28">
        <v>0</v>
      </c>
      <c r="F21" s="28">
        <v>74234</v>
      </c>
    </row>
    <row r="22" spans="1:12" ht="12.75" customHeight="1">
      <c r="A22" s="8" t="s">
        <v>27</v>
      </c>
      <c r="B22" s="28">
        <v>3976077</v>
      </c>
      <c r="C22" s="28">
        <v>813226</v>
      </c>
      <c r="D22" s="28">
        <v>285315312</v>
      </c>
      <c r="E22" s="28">
        <v>45</v>
      </c>
      <c r="F22" s="28">
        <v>1317075</v>
      </c>
      <c r="J22" s="5"/>
      <c r="K22" s="5"/>
      <c r="L22" s="5"/>
    </row>
    <row r="23" spans="1:6" s="9" customFormat="1" ht="12.75" customHeight="1">
      <c r="A23" s="8" t="s">
        <v>28</v>
      </c>
      <c r="B23" s="28">
        <v>5597757</v>
      </c>
      <c r="C23" s="28">
        <v>1036727</v>
      </c>
      <c r="D23" s="28">
        <v>322261740</v>
      </c>
      <c r="E23" s="28">
        <v>1055860</v>
      </c>
      <c r="F23" s="28">
        <v>1392552</v>
      </c>
    </row>
    <row r="24" spans="1:6" s="9" customFormat="1" ht="21.75" customHeight="1">
      <c r="A24" s="22" t="s">
        <v>29</v>
      </c>
      <c r="B24" s="27">
        <f>+B9*100/B23</f>
        <v>8.508443649840462</v>
      </c>
      <c r="C24" s="27">
        <f>+C9*100/C23</f>
        <v>3.639530946912736</v>
      </c>
      <c r="D24" s="27">
        <f>+D9*100/D23</f>
        <v>2.683760101338744</v>
      </c>
      <c r="E24" s="27">
        <f>+E9*100/E23</f>
        <v>0</v>
      </c>
      <c r="F24" s="27">
        <f>+F9*100/F23</f>
        <v>0.5063365676829303</v>
      </c>
    </row>
    <row r="25" spans="1:6" ht="12.75">
      <c r="A25" s="11"/>
      <c r="B25" s="12"/>
      <c r="C25" s="12"/>
      <c r="D25" s="12"/>
      <c r="E25" s="12"/>
      <c r="F25" s="12"/>
    </row>
    <row r="26" spans="1:5" ht="13.5" customHeight="1">
      <c r="A26" s="8" t="s">
        <v>58</v>
      </c>
      <c r="B26" s="8"/>
      <c r="C26" s="8"/>
      <c r="D26" s="8"/>
      <c r="E26" s="8"/>
    </row>
  </sheetData>
  <sheetProtection/>
  <mergeCells count="3">
    <mergeCell ref="A10:E10"/>
    <mergeCell ref="A20:E20"/>
    <mergeCell ref="A4:E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13.140625" style="3" customWidth="1"/>
    <col min="2" max="2" width="12.57421875" style="3" customWidth="1"/>
    <col min="3" max="3" width="13.00390625" style="3" customWidth="1"/>
    <col min="4" max="4" width="9.57421875" style="3" customWidth="1"/>
    <col min="5" max="5" width="14.421875" style="3" customWidth="1"/>
    <col min="6" max="6" width="15.421875" style="3" customWidth="1"/>
    <col min="7" max="7" width="11.7109375" style="3" customWidth="1"/>
    <col min="8" max="8" width="9.140625" style="3" customWidth="1"/>
    <col min="9" max="10" width="9.7109375" style="3" bestFit="1" customWidth="1"/>
    <col min="11" max="13" width="9.140625" style="3" customWidth="1"/>
    <col min="14" max="14" width="13.421875" style="3" customWidth="1"/>
    <col min="15" max="16384" width="9.140625" style="3" customWidth="1"/>
  </cols>
  <sheetData>
    <row r="1" spans="1:6" ht="24.75" customHeight="1">
      <c r="A1" s="17" t="s">
        <v>64</v>
      </c>
      <c r="E1" s="1"/>
      <c r="F1" s="1"/>
    </row>
    <row r="2" spans="4:5" ht="24.75" customHeight="1">
      <c r="D2" s="1"/>
      <c r="E2" s="1"/>
    </row>
    <row r="3" spans="1:7" ht="82.5" customHeight="1">
      <c r="A3" s="20" t="s">
        <v>59</v>
      </c>
      <c r="B3" s="20" t="s">
        <v>60</v>
      </c>
      <c r="C3" s="20" t="s">
        <v>61</v>
      </c>
      <c r="D3" s="20" t="s">
        <v>62</v>
      </c>
      <c r="E3" s="21" t="s">
        <v>63</v>
      </c>
      <c r="F3" s="20" t="s">
        <v>22</v>
      </c>
      <c r="G3" s="19"/>
    </row>
    <row r="4" spans="1:7" ht="21.75" customHeight="1">
      <c r="A4" s="37" t="s">
        <v>23</v>
      </c>
      <c r="B4" s="37"/>
      <c r="C4" s="37"/>
      <c r="D4" s="37"/>
      <c r="E4" s="37"/>
      <c r="F4" s="37"/>
      <c r="G4" s="37"/>
    </row>
    <row r="5" spans="1:7" ht="12.75" customHeight="1">
      <c r="A5" s="18">
        <v>4036</v>
      </c>
      <c r="B5" s="18">
        <v>5</v>
      </c>
      <c r="C5" s="18">
        <v>809</v>
      </c>
      <c r="D5" s="18">
        <v>82</v>
      </c>
      <c r="E5" s="18">
        <v>110</v>
      </c>
      <c r="F5" s="18">
        <f>A5+B5+C5+D5+E5+'tav 11.5'!B5+'tav 11.5'!C5+'tav 11.5'!D5+'tav 11.5'!E5+'tav 11.5'!F5</f>
        <v>15829621</v>
      </c>
      <c r="G5" s="4" t="s">
        <v>9</v>
      </c>
    </row>
    <row r="6" spans="1:7" ht="12.75" customHeight="1">
      <c r="A6" s="18">
        <v>4595</v>
      </c>
      <c r="B6" s="18">
        <v>8</v>
      </c>
      <c r="C6" s="18">
        <v>954</v>
      </c>
      <c r="D6" s="18">
        <v>91</v>
      </c>
      <c r="E6" s="18">
        <v>3287</v>
      </c>
      <c r="F6" s="18">
        <f>A6+B6+C6+D6+E6+'tav 11.5'!B6+'tav 11.5'!C6+'tav 11.5'!D6+'tav 11.5'!E6+'tav 11.5'!F6</f>
        <v>16990469</v>
      </c>
      <c r="G6" s="4" t="s">
        <v>10</v>
      </c>
    </row>
    <row r="7" spans="1:10" ht="12.75" customHeight="1">
      <c r="A7" s="18">
        <v>3340</v>
      </c>
      <c r="B7" s="18">
        <v>1564</v>
      </c>
      <c r="C7" s="18">
        <v>1286</v>
      </c>
      <c r="D7" s="18">
        <v>47</v>
      </c>
      <c r="E7" s="18">
        <v>1406</v>
      </c>
      <c r="F7" s="18">
        <f>A7+B7+C7+D7+E7+'tav 11.5'!B7+'tav 11.5'!C7+'tav 11.5'!D7+'tav 11.5'!E7+'tav 11.5'!F7</f>
        <v>18212482</v>
      </c>
      <c r="G7" s="4" t="s">
        <v>11</v>
      </c>
      <c r="J7" s="7"/>
    </row>
    <row r="8" spans="1:10" ht="12.75" customHeight="1">
      <c r="A8" s="18">
        <v>2938</v>
      </c>
      <c r="B8" s="18">
        <v>2434</v>
      </c>
      <c r="C8" s="18">
        <v>722</v>
      </c>
      <c r="D8" s="18">
        <v>20</v>
      </c>
      <c r="E8" s="18">
        <v>467</v>
      </c>
      <c r="F8" s="18">
        <f>A8+B8+C8+D8+E8+'tav 11.5'!B8+'tav 11.5'!C8+'tav 11.5'!D8+'tav 11.5'!E8+'tav 11.5'!F8</f>
        <v>11249714</v>
      </c>
      <c r="G8" s="4" t="s">
        <v>13</v>
      </c>
      <c r="J8" s="7"/>
    </row>
    <row r="9" spans="1:10" ht="12.75" customHeight="1">
      <c r="A9" s="18">
        <v>2954</v>
      </c>
      <c r="B9" s="18">
        <v>2320</v>
      </c>
      <c r="C9" s="18">
        <v>921</v>
      </c>
      <c r="D9" s="18">
        <v>131</v>
      </c>
      <c r="E9" s="18">
        <v>156</v>
      </c>
      <c r="F9" s="18">
        <f>A9+B9+C9+D9+E9+'tav 11.5'!B9+'tav 11.5'!C9+'tav 11.5'!D9+'tav 11.5'!E9+'tav 11.5'!F9</f>
        <v>16350997</v>
      </c>
      <c r="G9" s="4" t="s">
        <v>15</v>
      </c>
      <c r="J9" s="7"/>
    </row>
    <row r="10" spans="1:7" ht="21.75" customHeight="1">
      <c r="A10" s="38" t="s">
        <v>24</v>
      </c>
      <c r="B10" s="38"/>
      <c r="C10" s="38"/>
      <c r="D10" s="38"/>
      <c r="E10" s="38"/>
      <c r="F10" s="38"/>
      <c r="G10" s="38"/>
    </row>
    <row r="11" spans="1:7" ht="12.75" customHeight="1">
      <c r="A11" s="18">
        <v>59</v>
      </c>
      <c r="B11" s="18">
        <v>0</v>
      </c>
      <c r="C11" s="18">
        <v>114</v>
      </c>
      <c r="D11" s="18">
        <v>0</v>
      </c>
      <c r="E11" s="18">
        <v>0</v>
      </c>
      <c r="F11" s="18">
        <f>A11+B11+C11+D11+E11+'tav 11.5'!B11+'tav 11.5'!C11+'tav 11.5'!D11+'tav 11.5'!E11+'tav 11.5'!F11</f>
        <v>163888</v>
      </c>
      <c r="G11" s="8" t="s">
        <v>0</v>
      </c>
    </row>
    <row r="12" spans="1:7" ht="12.75" customHeight="1">
      <c r="A12" s="18">
        <v>31</v>
      </c>
      <c r="B12" s="18">
        <v>0</v>
      </c>
      <c r="C12" s="18">
        <v>15</v>
      </c>
      <c r="D12" s="18">
        <v>0</v>
      </c>
      <c r="E12" s="18">
        <v>0</v>
      </c>
      <c r="F12" s="18">
        <f>A12+B12+C12+D12+E12+'tav 11.5'!B12+'tav 11.5'!C12+'tav 11.5'!D12+'tav 11.5'!E12+'tav 11.5'!F12</f>
        <v>1312682</v>
      </c>
      <c r="G12" s="8" t="s">
        <v>1</v>
      </c>
    </row>
    <row r="13" spans="1:7" ht="12.75" customHeight="1">
      <c r="A13" s="18">
        <v>1349</v>
      </c>
      <c r="B13" s="18">
        <v>2320</v>
      </c>
      <c r="C13" s="18">
        <v>293</v>
      </c>
      <c r="D13" s="18">
        <v>0</v>
      </c>
      <c r="E13" s="18">
        <v>3</v>
      </c>
      <c r="F13" s="18">
        <f>A13+B13+C13+D13+E13+'tav 11.5'!B13+'tav 11.5'!C13+'tav 11.5'!D13+'tav 11.5'!E13+'tav 11.5'!F13</f>
        <v>785234</v>
      </c>
      <c r="G13" s="8" t="s">
        <v>2</v>
      </c>
    </row>
    <row r="14" spans="1:7" ht="12.75" customHeight="1">
      <c r="A14" s="18">
        <v>330</v>
      </c>
      <c r="B14" s="18">
        <v>0</v>
      </c>
      <c r="C14" s="18">
        <v>18</v>
      </c>
      <c r="D14" s="18">
        <v>0</v>
      </c>
      <c r="E14" s="18">
        <v>0</v>
      </c>
      <c r="F14" s="18">
        <f>A14+B14+C14+D14+E14+'tav 11.5'!B14+'tav 11.5'!C14+'tav 11.5'!D14+'tav 11.5'!E14+'tav 11.5'!F14</f>
        <v>27381</v>
      </c>
      <c r="G14" s="8" t="s">
        <v>3</v>
      </c>
    </row>
    <row r="15" spans="1:7" ht="12.75" customHeight="1">
      <c r="A15" s="18">
        <v>230</v>
      </c>
      <c r="B15" s="18">
        <v>0</v>
      </c>
      <c r="C15" s="18">
        <v>108</v>
      </c>
      <c r="D15" s="18">
        <v>0</v>
      </c>
      <c r="E15" s="18">
        <v>24</v>
      </c>
      <c r="F15" s="18">
        <f>A15+B15+C15+D15+E15+'tav 11.5'!B15+'tav 11.5'!C15+'tav 11.5'!D15+'tav 11.5'!E15+'tav 11.5'!F15</f>
        <v>2328026</v>
      </c>
      <c r="G15" s="8" t="s">
        <v>4</v>
      </c>
    </row>
    <row r="16" spans="1:7" ht="12.75" customHeight="1">
      <c r="A16" s="18">
        <v>525</v>
      </c>
      <c r="B16" s="18">
        <v>110</v>
      </c>
      <c r="C16" s="18">
        <v>315</v>
      </c>
      <c r="D16" s="18">
        <v>131</v>
      </c>
      <c r="E16" s="18">
        <v>57</v>
      </c>
      <c r="F16" s="18">
        <f>A16+B16+C16+D16+E16+'tav 11.5'!B16+'tav 11.5'!C16+'tav 11.5'!D16+'tav 11.5'!E16+'tav 11.5'!F16</f>
        <v>1160869</v>
      </c>
      <c r="G16" s="8" t="s">
        <v>5</v>
      </c>
    </row>
    <row r="17" spans="1:7" ht="12.75" customHeight="1">
      <c r="A17" s="18">
        <v>24</v>
      </c>
      <c r="B17" s="18">
        <v>5</v>
      </c>
      <c r="C17" s="18">
        <v>8</v>
      </c>
      <c r="D17" s="18">
        <v>0</v>
      </c>
      <c r="E17" s="18">
        <v>0</v>
      </c>
      <c r="F17" s="18">
        <f>A17+B17+C17+D17+E17+'tav 11.5'!B17+'tav 11.5'!C17+'tav 11.5'!D17+'tav 11.5'!E17+'tav 11.5'!F17</f>
        <v>208960</v>
      </c>
      <c r="G17" s="8" t="s">
        <v>6</v>
      </c>
    </row>
    <row r="18" spans="1:7" ht="12.75" customHeight="1">
      <c r="A18" s="18">
        <v>161</v>
      </c>
      <c r="B18" s="18">
        <v>0</v>
      </c>
      <c r="C18" s="18">
        <v>31</v>
      </c>
      <c r="D18" s="18">
        <v>0</v>
      </c>
      <c r="E18" s="18">
        <v>800</v>
      </c>
      <c r="F18" s="18">
        <f>A18+B18+C18+D18+E18+'tav 11.5'!B18+'tav 11.5'!C18+'tav 11.5'!D18+'tav 11.5'!E18+'tav 11.5'!F18</f>
        <v>10267121</v>
      </c>
      <c r="G18" s="8" t="s">
        <v>7</v>
      </c>
    </row>
    <row r="19" spans="1:7" ht="12.75" customHeight="1">
      <c r="A19" s="18">
        <v>245</v>
      </c>
      <c r="B19" s="18">
        <v>0</v>
      </c>
      <c r="C19" s="18">
        <v>20</v>
      </c>
      <c r="D19" s="18">
        <v>0</v>
      </c>
      <c r="E19" s="18">
        <v>71</v>
      </c>
      <c r="F19" s="18">
        <f>A19+B19+C19+D19+E19+'tav 11.5'!B19+'tav 11.5'!C19+'tav 11.5'!D19+'tav 11.5'!E19+'tav 11.5'!F19</f>
        <v>197752</v>
      </c>
      <c r="G19" s="8" t="s">
        <v>8</v>
      </c>
    </row>
    <row r="20" spans="1:7" ht="21.75" customHeight="1">
      <c r="A20" s="38" t="s">
        <v>25</v>
      </c>
      <c r="B20" s="38"/>
      <c r="C20" s="38"/>
      <c r="D20" s="38"/>
      <c r="E20" s="38"/>
      <c r="F20" s="38"/>
      <c r="G20" s="38"/>
    </row>
    <row r="21" spans="1:7" ht="18" customHeight="1">
      <c r="A21" s="18">
        <v>26659</v>
      </c>
      <c r="B21" s="18">
        <v>2380</v>
      </c>
      <c r="C21" s="18">
        <v>7773</v>
      </c>
      <c r="D21" s="18">
        <v>10364</v>
      </c>
      <c r="E21" s="18">
        <v>4533</v>
      </c>
      <c r="F21" s="18">
        <f>A21+B21+C21+D21+E21+'tav 11.5'!B21+'tav 11.5'!C21+'tav 11.5'!D21+'tav 11.5'!E21+'tav 11.5'!F21</f>
        <v>51765512</v>
      </c>
      <c r="G21" s="8" t="s">
        <v>26</v>
      </c>
    </row>
    <row r="22" spans="1:14" ht="12.75" customHeight="1">
      <c r="A22" s="18">
        <v>1269930</v>
      </c>
      <c r="B22" s="18">
        <v>8549</v>
      </c>
      <c r="C22" s="18">
        <v>91648</v>
      </c>
      <c r="D22" s="18">
        <v>984</v>
      </c>
      <c r="E22" s="18">
        <v>75137</v>
      </c>
      <c r="F22" s="18">
        <f>A22+B22+C22+D22+E22+'tav 11.5'!B22+'tav 11.5'!C22+'tav 11.5'!D22+'tav 11.5'!E22+'tav 11.5'!F22</f>
        <v>289526568</v>
      </c>
      <c r="G22" s="8" t="s">
        <v>27</v>
      </c>
      <c r="I22" s="7"/>
      <c r="J22" s="7"/>
      <c r="K22" s="7"/>
      <c r="L22" s="7"/>
      <c r="M22" s="7"/>
      <c r="N22" s="7"/>
    </row>
    <row r="23" spans="1:7" s="9" customFormat="1" ht="12.75" customHeight="1">
      <c r="A23" s="18">
        <v>1296588</v>
      </c>
      <c r="B23" s="18">
        <v>10990</v>
      </c>
      <c r="C23" s="18">
        <v>99422</v>
      </c>
      <c r="D23" s="18">
        <v>11349</v>
      </c>
      <c r="E23" s="18">
        <v>4374682</v>
      </c>
      <c r="F23" s="18">
        <f>A23+B23+C23+D23+E23+'tav 11.5'!B23+'tav 11.5'!C23+'tav 11.5'!D23+'tav 11.5'!E23+'tav 11.5'!F23</f>
        <v>367121651</v>
      </c>
      <c r="G23" s="8" t="s">
        <v>28</v>
      </c>
    </row>
    <row r="24" spans="1:7" s="9" customFormat="1" ht="21.75" customHeight="1">
      <c r="A24" s="25">
        <f aca="true" t="shared" si="0" ref="A24:F24">+A9*100/A23</f>
        <v>0.22782873202590184</v>
      </c>
      <c r="B24" s="25">
        <f t="shared" si="0"/>
        <v>21.11010009099181</v>
      </c>
      <c r="C24" s="25">
        <f t="shared" si="0"/>
        <v>0.9263543280159321</v>
      </c>
      <c r="D24" s="25">
        <f t="shared" si="0"/>
        <v>1.1542867212970305</v>
      </c>
      <c r="E24" s="25">
        <f t="shared" si="0"/>
        <v>0.0035659734810438793</v>
      </c>
      <c r="F24" s="25">
        <f t="shared" si="0"/>
        <v>4.453836202648805</v>
      </c>
      <c r="G24" s="22" t="s">
        <v>29</v>
      </c>
    </row>
    <row r="25" spans="1:7" ht="12.75">
      <c r="A25" s="11"/>
      <c r="B25" s="12"/>
      <c r="C25" s="12"/>
      <c r="D25" s="12"/>
      <c r="E25" s="12"/>
      <c r="F25" s="12"/>
      <c r="G25" s="11"/>
    </row>
    <row r="26" spans="1:7" ht="13.5" customHeight="1">
      <c r="A26" s="8" t="s">
        <v>58</v>
      </c>
      <c r="E26" s="8"/>
      <c r="F26" s="8"/>
      <c r="G26" s="8"/>
    </row>
    <row r="30" ht="12.75">
      <c r="A30" s="7"/>
    </row>
  </sheetData>
  <sheetProtection/>
  <mergeCells count="3">
    <mergeCell ref="A10:G10"/>
    <mergeCell ref="A20:G20"/>
    <mergeCell ref="A4:G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12.28125" style="3" customWidth="1"/>
    <col min="2" max="6" width="14.7109375" style="3" customWidth="1"/>
    <col min="7" max="7" width="9.140625" style="3" customWidth="1"/>
    <col min="8" max="8" width="10.7109375" style="3" bestFit="1" customWidth="1"/>
    <col min="9" max="9" width="12.8515625" style="3" customWidth="1"/>
    <col min="10" max="10" width="9.140625" style="3" customWidth="1"/>
    <col min="11" max="11" width="11.00390625" style="3" customWidth="1"/>
    <col min="12" max="16384" width="9.140625" style="3" customWidth="1"/>
  </cols>
  <sheetData>
    <row r="1" spans="1:6" ht="24.75" customHeight="1">
      <c r="A1" s="17" t="s">
        <v>57</v>
      </c>
      <c r="C1" s="1"/>
      <c r="D1" s="1"/>
      <c r="E1" s="1"/>
      <c r="F1" s="1"/>
    </row>
    <row r="2" spans="2:5" ht="24.75" customHeight="1">
      <c r="B2" s="1"/>
      <c r="C2" s="1"/>
      <c r="D2" s="1"/>
      <c r="E2" s="1"/>
    </row>
    <row r="3" spans="1:6" ht="66" customHeight="1">
      <c r="A3" s="21"/>
      <c r="B3" s="21" t="s">
        <v>52</v>
      </c>
      <c r="C3" s="21" t="s">
        <v>53</v>
      </c>
      <c r="D3" s="20" t="s">
        <v>54</v>
      </c>
      <c r="E3" s="20" t="s">
        <v>55</v>
      </c>
      <c r="F3" s="21" t="s">
        <v>56</v>
      </c>
    </row>
    <row r="4" spans="1:6" ht="21.75" customHeight="1">
      <c r="A4" s="37" t="s">
        <v>23</v>
      </c>
      <c r="B4" s="37"/>
      <c r="C4" s="37"/>
      <c r="D4" s="37"/>
      <c r="E4" s="37"/>
      <c r="F4" s="37"/>
    </row>
    <row r="5" spans="1:6" ht="12.75" customHeight="1">
      <c r="A5" s="4" t="s">
        <v>9</v>
      </c>
      <c r="B5" s="18">
        <v>178113</v>
      </c>
      <c r="C5" s="18">
        <v>11689271</v>
      </c>
      <c r="D5" s="18">
        <v>3954557</v>
      </c>
      <c r="E5" s="18">
        <v>0</v>
      </c>
      <c r="F5" s="18">
        <v>2638</v>
      </c>
    </row>
    <row r="6" spans="1:6" ht="12.75" customHeight="1">
      <c r="A6" s="4" t="s">
        <v>10</v>
      </c>
      <c r="B6" s="18">
        <v>189080</v>
      </c>
      <c r="C6" s="18">
        <v>12469775</v>
      </c>
      <c r="D6" s="18">
        <v>4318798</v>
      </c>
      <c r="E6" s="18">
        <v>0</v>
      </c>
      <c r="F6" s="18">
        <v>3881</v>
      </c>
    </row>
    <row r="7" spans="1:6" ht="12.75" customHeight="1">
      <c r="A7" s="4" t="s">
        <v>11</v>
      </c>
      <c r="B7" s="18">
        <v>180116</v>
      </c>
      <c r="C7" s="18">
        <v>12973457</v>
      </c>
      <c r="D7" s="18">
        <v>5045109</v>
      </c>
      <c r="E7" s="18">
        <v>0</v>
      </c>
      <c r="F7" s="18">
        <v>6157</v>
      </c>
    </row>
    <row r="8" spans="1:6" ht="12.75" customHeight="1">
      <c r="A8" s="4" t="s">
        <v>13</v>
      </c>
      <c r="B8" s="18">
        <v>171191</v>
      </c>
      <c r="C8" s="18">
        <v>7437943</v>
      </c>
      <c r="D8" s="18">
        <v>3632605</v>
      </c>
      <c r="E8" s="18">
        <v>0</v>
      </c>
      <c r="F8" s="18">
        <v>1394</v>
      </c>
    </row>
    <row r="9" spans="1:6" ht="12.75" customHeight="1">
      <c r="A9" s="4" t="s">
        <v>15</v>
      </c>
      <c r="B9" s="18">
        <v>146072</v>
      </c>
      <c r="C9" s="18">
        <v>11170834</v>
      </c>
      <c r="D9" s="18">
        <v>5025434</v>
      </c>
      <c r="E9" s="18">
        <v>0</v>
      </c>
      <c r="F9" s="18">
        <v>2175</v>
      </c>
    </row>
    <row r="10" spans="1:6" ht="21.75" customHeight="1">
      <c r="A10" s="38" t="s">
        <v>24</v>
      </c>
      <c r="B10" s="38"/>
      <c r="C10" s="38"/>
      <c r="D10" s="38"/>
      <c r="E10" s="38"/>
      <c r="F10" s="38"/>
    </row>
    <row r="11" spans="1:6" ht="12.75" customHeight="1">
      <c r="A11" s="8" t="s">
        <v>0</v>
      </c>
      <c r="B11" s="18">
        <v>6745</v>
      </c>
      <c r="C11" s="18">
        <v>1763</v>
      </c>
      <c r="D11" s="18">
        <v>155165</v>
      </c>
      <c r="E11" s="18">
        <v>0</v>
      </c>
      <c r="F11" s="18">
        <v>42</v>
      </c>
    </row>
    <row r="12" spans="1:6" ht="12.75" customHeight="1">
      <c r="A12" s="8" t="s">
        <v>1</v>
      </c>
      <c r="B12" s="18">
        <v>22262</v>
      </c>
      <c r="C12" s="18">
        <v>820206</v>
      </c>
      <c r="D12" s="18">
        <v>470164</v>
      </c>
      <c r="E12" s="18">
        <v>0</v>
      </c>
      <c r="F12" s="18">
        <v>4</v>
      </c>
    </row>
    <row r="13" spans="1:6" ht="12.75" customHeight="1">
      <c r="A13" s="8" t="s">
        <v>2</v>
      </c>
      <c r="B13" s="18">
        <v>89961</v>
      </c>
      <c r="C13" s="18">
        <v>1387</v>
      </c>
      <c r="D13" s="18">
        <v>689794</v>
      </c>
      <c r="E13" s="18">
        <v>0</v>
      </c>
      <c r="F13" s="18">
        <v>127</v>
      </c>
    </row>
    <row r="14" spans="1:6" ht="12.75" customHeight="1">
      <c r="A14" s="8" t="s">
        <v>3</v>
      </c>
      <c r="B14" s="18">
        <v>1661</v>
      </c>
      <c r="C14" s="18">
        <v>752</v>
      </c>
      <c r="D14" s="18">
        <v>24610</v>
      </c>
      <c r="E14" s="18">
        <v>0</v>
      </c>
      <c r="F14" s="18">
        <v>10</v>
      </c>
    </row>
    <row r="15" spans="1:6" ht="12.75" customHeight="1">
      <c r="A15" s="8" t="s">
        <v>4</v>
      </c>
      <c r="B15" s="18">
        <v>16831</v>
      </c>
      <c r="C15" s="18">
        <v>1845436</v>
      </c>
      <c r="D15" s="18">
        <v>465249</v>
      </c>
      <c r="E15" s="18">
        <v>0</v>
      </c>
      <c r="F15" s="18">
        <v>148</v>
      </c>
    </row>
    <row r="16" spans="1:6" ht="12.75" customHeight="1">
      <c r="A16" s="8" t="s">
        <v>5</v>
      </c>
      <c r="B16" s="18">
        <v>34761</v>
      </c>
      <c r="C16" s="18">
        <v>287</v>
      </c>
      <c r="D16" s="18">
        <v>1124683</v>
      </c>
      <c r="E16" s="18">
        <v>0</v>
      </c>
      <c r="F16" s="18">
        <v>0</v>
      </c>
    </row>
    <row r="17" spans="1:6" ht="12.75" customHeight="1">
      <c r="A17" s="8" t="s">
        <v>6</v>
      </c>
      <c r="B17" s="18">
        <v>51587</v>
      </c>
      <c r="C17" s="18">
        <v>12701</v>
      </c>
      <c r="D17" s="18">
        <v>144623</v>
      </c>
      <c r="E17" s="18">
        <v>0</v>
      </c>
      <c r="F17" s="18">
        <v>12</v>
      </c>
    </row>
    <row r="18" spans="1:6" ht="12.75" customHeight="1">
      <c r="A18" s="8" t="s">
        <v>7</v>
      </c>
      <c r="B18" s="18">
        <v>13527</v>
      </c>
      <c r="C18" s="18">
        <v>8486391</v>
      </c>
      <c r="D18" s="18">
        <v>1765353</v>
      </c>
      <c r="E18" s="18">
        <v>0</v>
      </c>
      <c r="F18" s="18">
        <v>858</v>
      </c>
    </row>
    <row r="19" spans="1:6" ht="12.75" customHeight="1">
      <c r="A19" s="8" t="s">
        <v>8</v>
      </c>
      <c r="B19" s="18">
        <v>8737</v>
      </c>
      <c r="C19" s="18">
        <v>1912</v>
      </c>
      <c r="D19" s="18">
        <v>185794</v>
      </c>
      <c r="E19" s="18">
        <v>0</v>
      </c>
      <c r="F19" s="18">
        <v>973</v>
      </c>
    </row>
    <row r="20" spans="1:6" ht="21.75" customHeight="1">
      <c r="A20" s="38" t="s">
        <v>25</v>
      </c>
      <c r="B20" s="38"/>
      <c r="C20" s="38"/>
      <c r="D20" s="38"/>
      <c r="E20" s="38"/>
      <c r="F20" s="38"/>
    </row>
    <row r="21" spans="1:6" ht="18" customHeight="1">
      <c r="A21" s="8" t="s">
        <v>26</v>
      </c>
      <c r="B21" s="18">
        <v>2034663</v>
      </c>
      <c r="C21" s="18">
        <v>20669581</v>
      </c>
      <c r="D21" s="18">
        <v>28950841</v>
      </c>
      <c r="E21" s="18">
        <v>8938</v>
      </c>
      <c r="F21" s="18">
        <v>49780</v>
      </c>
    </row>
    <row r="22" spans="1:13" ht="12.75" customHeight="1">
      <c r="A22" s="8" t="s">
        <v>27</v>
      </c>
      <c r="B22" s="18">
        <v>9030962</v>
      </c>
      <c r="C22" s="18">
        <v>21304335</v>
      </c>
      <c r="D22" s="18">
        <v>253892971</v>
      </c>
      <c r="E22" s="18">
        <v>24</v>
      </c>
      <c r="F22" s="18">
        <v>3852028</v>
      </c>
      <c r="H22" s="7"/>
      <c r="I22" s="7"/>
      <c r="J22" s="7"/>
      <c r="K22" s="7"/>
      <c r="L22" s="5"/>
      <c r="M22" s="5"/>
    </row>
    <row r="23" spans="1:6" s="9" customFormat="1" ht="12.75" customHeight="1">
      <c r="A23" s="8" t="s">
        <v>28</v>
      </c>
      <c r="B23" s="18">
        <v>11107169</v>
      </c>
      <c r="C23" s="18">
        <v>59437680</v>
      </c>
      <c r="D23" s="18">
        <v>282915823</v>
      </c>
      <c r="E23" s="18">
        <v>3966141</v>
      </c>
      <c r="F23" s="18">
        <v>3901807</v>
      </c>
    </row>
    <row r="24" spans="1:6" s="9" customFormat="1" ht="21.75" customHeight="1">
      <c r="A24" s="22" t="s">
        <v>29</v>
      </c>
      <c r="B24" s="25">
        <f>+B9*100/B23</f>
        <v>1.3151145895052105</v>
      </c>
      <c r="C24" s="25">
        <f>+C9*100/C23</f>
        <v>18.794195870363716</v>
      </c>
      <c r="D24" s="25">
        <f>+D9*100/D23</f>
        <v>1.7763000834350646</v>
      </c>
      <c r="E24" s="25">
        <f>+E9*100/E23</f>
        <v>0</v>
      </c>
      <c r="F24" s="25">
        <f>+F9*100/F23</f>
        <v>0.055743402992510904</v>
      </c>
    </row>
    <row r="25" spans="1:6" ht="12.75">
      <c r="A25" s="11"/>
      <c r="B25" s="12"/>
      <c r="C25" s="12"/>
      <c r="D25" s="12"/>
      <c r="E25" s="12"/>
      <c r="F25" s="12"/>
    </row>
    <row r="26" spans="1:6" ht="13.5" customHeight="1">
      <c r="A26" s="8" t="s">
        <v>58</v>
      </c>
      <c r="B26" s="8"/>
      <c r="C26" s="8"/>
      <c r="D26" s="8"/>
      <c r="E26" s="8"/>
      <c r="F26" s="8"/>
    </row>
  </sheetData>
  <sheetProtection/>
  <mergeCells count="3">
    <mergeCell ref="A10:F10"/>
    <mergeCell ref="A20:F20"/>
    <mergeCell ref="A4:F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29.140625" style="3" customWidth="1"/>
    <col min="2" max="3" width="10.57421875" style="3" customWidth="1"/>
    <col min="4" max="16384" width="9.140625" style="3" customWidth="1"/>
  </cols>
  <sheetData>
    <row r="1" ht="24.75" customHeight="1">
      <c r="A1" s="2" t="s">
        <v>46</v>
      </c>
    </row>
    <row r="2" spans="1:5" ht="24.75" customHeight="1">
      <c r="A2" s="19"/>
      <c r="B2" s="20" t="s">
        <v>10</v>
      </c>
      <c r="C2" s="20" t="s">
        <v>11</v>
      </c>
      <c r="D2" s="20">
        <v>2009</v>
      </c>
      <c r="E2" s="20" t="s">
        <v>15</v>
      </c>
    </row>
    <row r="3" spans="1:5" ht="15" customHeight="1">
      <c r="A3" s="37" t="s">
        <v>23</v>
      </c>
      <c r="B3" s="37"/>
      <c r="C3" s="37"/>
      <c r="D3" s="37"/>
      <c r="E3" s="37"/>
    </row>
    <row r="4" ht="15.75" customHeight="1">
      <c r="A4" s="16" t="s">
        <v>47</v>
      </c>
    </row>
    <row r="5" spans="1:5" ht="15.75" customHeight="1">
      <c r="A5" s="14" t="s">
        <v>48</v>
      </c>
      <c r="B5" s="5">
        <v>3070</v>
      </c>
      <c r="C5" s="5">
        <v>3161</v>
      </c>
      <c r="D5" s="5">
        <v>3217</v>
      </c>
      <c r="E5" s="7">
        <v>3250</v>
      </c>
    </row>
    <row r="6" spans="1:5" ht="15.75" customHeight="1">
      <c r="A6" s="14" t="s">
        <v>49</v>
      </c>
      <c r="B6" s="5">
        <v>1403</v>
      </c>
      <c r="C6" s="5">
        <v>1406</v>
      </c>
      <c r="D6" s="5">
        <v>1436</v>
      </c>
      <c r="E6" s="7">
        <v>1464</v>
      </c>
    </row>
    <row r="7" spans="1:5" ht="15.75" customHeight="1">
      <c r="A7" s="14" t="s">
        <v>22</v>
      </c>
      <c r="B7" s="5">
        <f>SUM(B5:B6)</f>
        <v>4473</v>
      </c>
      <c r="C7" s="5">
        <f>SUM(C5:C6)</f>
        <v>4567</v>
      </c>
      <c r="D7" s="5">
        <f>SUM(D5:D6)</f>
        <v>4653</v>
      </c>
      <c r="E7" s="5">
        <f>SUM(E5:E6)</f>
        <v>4714</v>
      </c>
    </row>
    <row r="8" spans="1:5" ht="15.75" customHeight="1">
      <c r="A8" s="16" t="s">
        <v>50</v>
      </c>
      <c r="D8" s="5"/>
      <c r="E8" s="7"/>
    </row>
    <row r="9" spans="1:5" ht="15.75" customHeight="1">
      <c r="A9" s="14" t="s">
        <v>48</v>
      </c>
      <c r="B9" s="5">
        <v>5367</v>
      </c>
      <c r="C9" s="3">
        <v>5269</v>
      </c>
      <c r="D9" s="5">
        <v>5149</v>
      </c>
      <c r="E9" s="7">
        <v>5171</v>
      </c>
    </row>
    <row r="10" spans="1:5" ht="15.75" customHeight="1">
      <c r="A10" s="14" t="s">
        <v>49</v>
      </c>
      <c r="B10" s="5">
        <v>7614</v>
      </c>
      <c r="C10" s="3">
        <v>7488</v>
      </c>
      <c r="D10" s="5">
        <v>7383</v>
      </c>
      <c r="E10" s="7">
        <v>7407</v>
      </c>
    </row>
    <row r="11" spans="1:5" ht="15.75" customHeight="1">
      <c r="A11" s="14" t="s">
        <v>22</v>
      </c>
      <c r="B11" s="5">
        <f>B9+B10</f>
        <v>12981</v>
      </c>
      <c r="C11" s="5">
        <f>C9+C10</f>
        <v>12757</v>
      </c>
      <c r="D11" s="5">
        <f>D9+D10</f>
        <v>12532</v>
      </c>
      <c r="E11" s="5">
        <f>E9+E10</f>
        <v>12578</v>
      </c>
    </row>
    <row r="12" spans="1:5" ht="15.75" customHeight="1">
      <c r="A12" s="16" t="s">
        <v>51</v>
      </c>
      <c r="D12" s="5"/>
      <c r="E12" s="7"/>
    </row>
    <row r="13" spans="1:5" ht="15.75" customHeight="1">
      <c r="A13" s="14" t="s">
        <v>48</v>
      </c>
      <c r="B13" s="5">
        <f>B5+B9</f>
        <v>8437</v>
      </c>
      <c r="C13" s="5">
        <f>C5+C9</f>
        <v>8430</v>
      </c>
      <c r="D13" s="5">
        <v>8366</v>
      </c>
      <c r="E13" s="7">
        <v>8421</v>
      </c>
    </row>
    <row r="14" spans="1:5" ht="15.75" customHeight="1">
      <c r="A14" s="14" t="s">
        <v>49</v>
      </c>
      <c r="B14" s="5">
        <f>B6+B10</f>
        <v>9017</v>
      </c>
      <c r="C14" s="5">
        <f>C6+C10</f>
        <v>8894</v>
      </c>
      <c r="D14" s="5">
        <v>8820</v>
      </c>
      <c r="E14" s="7">
        <v>8871</v>
      </c>
    </row>
    <row r="15" spans="1:5" ht="15.75" customHeight="1">
      <c r="A15" s="14" t="s">
        <v>22</v>
      </c>
      <c r="B15" s="5">
        <f>B13+B14</f>
        <v>17454</v>
      </c>
      <c r="C15" s="5">
        <f>C7+C11</f>
        <v>17324</v>
      </c>
      <c r="D15" s="5">
        <f>D7+D11</f>
        <v>17185</v>
      </c>
      <c r="E15" s="5">
        <f>E7+E11</f>
        <v>17292</v>
      </c>
    </row>
    <row r="16" spans="1:5" ht="15" customHeight="1">
      <c r="A16" s="38" t="s">
        <v>28</v>
      </c>
      <c r="B16" s="38"/>
      <c r="C16" s="38"/>
      <c r="D16" s="38"/>
      <c r="E16" s="38"/>
    </row>
    <row r="17" spans="1:5" ht="15.75" customHeight="1">
      <c r="A17" s="16" t="s">
        <v>47</v>
      </c>
      <c r="E17" s="7"/>
    </row>
    <row r="18" spans="1:5" ht="15.75" customHeight="1">
      <c r="A18" s="14" t="s">
        <v>48</v>
      </c>
      <c r="B18" s="5">
        <v>77600</v>
      </c>
      <c r="C18" s="5">
        <v>79584</v>
      </c>
      <c r="D18" s="5">
        <v>80393</v>
      </c>
      <c r="E18" s="7">
        <v>80897</v>
      </c>
    </row>
    <row r="19" spans="1:5" ht="15.75" customHeight="1">
      <c r="A19" s="14" t="s">
        <v>49</v>
      </c>
      <c r="B19" s="5">
        <v>36404</v>
      </c>
      <c r="C19" s="5">
        <v>36290</v>
      </c>
      <c r="D19" s="5">
        <v>36083</v>
      </c>
      <c r="E19" s="7">
        <v>36395</v>
      </c>
    </row>
    <row r="20" spans="1:5" ht="15.75" customHeight="1">
      <c r="A20" s="14" t="s">
        <v>22</v>
      </c>
      <c r="B20" s="5">
        <f>SUM(B18:B19)</f>
        <v>114004</v>
      </c>
      <c r="C20" s="5">
        <f>SUM(C18:C19)</f>
        <v>115874</v>
      </c>
      <c r="D20" s="5">
        <f>SUM(D18:D19)</f>
        <v>116476</v>
      </c>
      <c r="E20" s="5">
        <f>SUM(E18:E19)</f>
        <v>117292</v>
      </c>
    </row>
    <row r="21" spans="1:5" ht="15.75" customHeight="1">
      <c r="A21" s="16" t="s">
        <v>50</v>
      </c>
      <c r="D21" s="5"/>
      <c r="E21" s="7"/>
    </row>
    <row r="22" spans="1:6" ht="15.75" customHeight="1">
      <c r="A22" s="14" t="s">
        <v>48</v>
      </c>
      <c r="B22" s="5">
        <v>48040</v>
      </c>
      <c r="C22" s="5">
        <v>47290</v>
      </c>
      <c r="D22" s="5">
        <v>45552</v>
      </c>
      <c r="E22" s="7">
        <v>45062</v>
      </c>
      <c r="F22" s="36"/>
    </row>
    <row r="23" spans="1:5" ht="15.75" customHeight="1">
      <c r="A23" s="14" t="s">
        <v>49</v>
      </c>
      <c r="B23" s="5">
        <v>120206</v>
      </c>
      <c r="C23" s="5">
        <v>117950</v>
      </c>
      <c r="D23" s="5">
        <v>115504</v>
      </c>
      <c r="E23" s="7">
        <v>115438</v>
      </c>
    </row>
    <row r="24" spans="1:5" ht="15.75" customHeight="1">
      <c r="A24" s="14" t="s">
        <v>22</v>
      </c>
      <c r="B24" s="5">
        <f>SUM(B22:B23)</f>
        <v>168246</v>
      </c>
      <c r="C24" s="5">
        <f>SUM(C22:C23)</f>
        <v>165240</v>
      </c>
      <c r="D24" s="5">
        <f>SUM(D22:D23)</f>
        <v>161056</v>
      </c>
      <c r="E24" s="5">
        <f>SUM(E22:E23)</f>
        <v>160500</v>
      </c>
    </row>
    <row r="25" spans="1:5" ht="15.75" customHeight="1">
      <c r="A25" s="16" t="s">
        <v>51</v>
      </c>
      <c r="D25" s="5"/>
      <c r="E25" s="7"/>
    </row>
    <row r="26" spans="1:5" ht="15.75" customHeight="1">
      <c r="A26" s="14" t="s">
        <v>48</v>
      </c>
      <c r="B26" s="5">
        <f>B18+B22</f>
        <v>125640</v>
      </c>
      <c r="C26" s="5">
        <f>C18+C22</f>
        <v>126874</v>
      </c>
      <c r="D26" s="5">
        <v>125945</v>
      </c>
      <c r="E26" s="7">
        <v>125959</v>
      </c>
    </row>
    <row r="27" spans="1:5" ht="15.75" customHeight="1">
      <c r="A27" s="14" t="s">
        <v>49</v>
      </c>
      <c r="B27" s="5">
        <f>B23+B19</f>
        <v>156610</v>
      </c>
      <c r="C27" s="5">
        <f>C19+C23</f>
        <v>154240</v>
      </c>
      <c r="D27" s="5">
        <v>151587</v>
      </c>
      <c r="E27" s="7">
        <v>151833</v>
      </c>
    </row>
    <row r="28" spans="1:5" ht="15.75" customHeight="1">
      <c r="A28" s="14" t="s">
        <v>22</v>
      </c>
      <c r="B28" s="5">
        <f>SUM(B26:B27)</f>
        <v>282250</v>
      </c>
      <c r="C28" s="5">
        <f>C20+C24</f>
        <v>281114</v>
      </c>
      <c r="D28" s="5">
        <f>D20+D24</f>
        <v>277532</v>
      </c>
      <c r="E28" s="5">
        <f>E20+E24</f>
        <v>277792</v>
      </c>
    </row>
    <row r="29" spans="1:5" ht="12.75" customHeight="1">
      <c r="A29" s="15"/>
      <c r="B29" s="30"/>
      <c r="C29" s="30"/>
      <c r="D29" s="12"/>
      <c r="E29" s="30"/>
    </row>
    <row r="30" ht="13.5" customHeight="1">
      <c r="A30" s="8" t="s">
        <v>30</v>
      </c>
    </row>
    <row r="31" ht="12.75">
      <c r="A31" s="14"/>
    </row>
  </sheetData>
  <sheetProtection/>
  <mergeCells count="2">
    <mergeCell ref="A16:E16"/>
    <mergeCell ref="A3:E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3">
      <selection activeCell="N24" sqref="N24"/>
    </sheetView>
  </sheetViews>
  <sheetFormatPr defaultColWidth="9.140625" defaultRowHeight="12.75"/>
  <cols>
    <col min="1" max="1" width="12.140625" style="3" customWidth="1"/>
    <col min="2" max="3" width="10.7109375" style="3" customWidth="1"/>
    <col min="4" max="4" width="0.85546875" style="3" customWidth="1"/>
    <col min="5" max="6" width="10.7109375" style="3" customWidth="1"/>
    <col min="7" max="7" width="0.85546875" style="3" customWidth="1"/>
    <col min="8" max="9" width="10.7109375" style="3" customWidth="1"/>
    <col min="10" max="16384" width="9.140625" style="3" customWidth="1"/>
  </cols>
  <sheetData>
    <row r="1" spans="1:9" ht="24.75" customHeight="1">
      <c r="A1" s="2" t="s">
        <v>37</v>
      </c>
      <c r="B1" s="1"/>
      <c r="C1" s="1"/>
      <c r="D1" s="1"/>
      <c r="E1" s="1"/>
      <c r="F1" s="1"/>
      <c r="G1" s="1"/>
      <c r="H1" s="1"/>
      <c r="I1" s="1"/>
    </row>
    <row r="2" spans="1:9" ht="17.25" customHeight="1">
      <c r="A2" s="40"/>
      <c r="B2" s="39" t="s">
        <v>40</v>
      </c>
      <c r="C2" s="39"/>
      <c r="D2" s="23"/>
      <c r="E2" s="39" t="s">
        <v>41</v>
      </c>
      <c r="F2" s="39"/>
      <c r="G2" s="23"/>
      <c r="H2" s="39" t="s">
        <v>42</v>
      </c>
      <c r="I2" s="39"/>
    </row>
    <row r="3" spans="1:9" ht="24.75" customHeight="1">
      <c r="A3" s="41"/>
      <c r="B3" s="20" t="s">
        <v>38</v>
      </c>
      <c r="C3" s="20" t="s">
        <v>39</v>
      </c>
      <c r="D3" s="24"/>
      <c r="E3" s="20" t="s">
        <v>38</v>
      </c>
      <c r="F3" s="20" t="s">
        <v>39</v>
      </c>
      <c r="G3" s="24"/>
      <c r="H3" s="20" t="s">
        <v>38</v>
      </c>
      <c r="I3" s="20" t="s">
        <v>39</v>
      </c>
    </row>
    <row r="4" spans="1:9" ht="21.75" customHeight="1">
      <c r="A4" s="37" t="s">
        <v>23</v>
      </c>
      <c r="B4" s="37"/>
      <c r="C4" s="37"/>
      <c r="D4" s="37"/>
      <c r="E4" s="37"/>
      <c r="F4" s="37"/>
      <c r="G4" s="37"/>
      <c r="H4" s="37"/>
      <c r="I4" s="37"/>
    </row>
    <row r="5" spans="1:9" ht="12.75" customHeight="1">
      <c r="A5" s="4" t="s">
        <v>9</v>
      </c>
      <c r="B5" s="18">
        <v>598</v>
      </c>
      <c r="C5" s="18">
        <v>7894</v>
      </c>
      <c r="D5" s="18"/>
      <c r="E5" s="18">
        <v>126</v>
      </c>
      <c r="F5" s="18">
        <v>1911</v>
      </c>
      <c r="G5" s="18"/>
      <c r="H5" s="18">
        <v>11</v>
      </c>
      <c r="I5" s="18">
        <v>1800</v>
      </c>
    </row>
    <row r="6" spans="1:9" ht="12.75" customHeight="1">
      <c r="A6" s="4" t="s">
        <v>10</v>
      </c>
      <c r="B6" s="18">
        <v>623</v>
      </c>
      <c r="C6" s="18">
        <v>7894</v>
      </c>
      <c r="D6" s="18"/>
      <c r="E6" s="18">
        <v>126</v>
      </c>
      <c r="F6" s="18">
        <v>1911</v>
      </c>
      <c r="G6" s="18"/>
      <c r="H6" s="18">
        <v>11</v>
      </c>
      <c r="I6" s="18">
        <v>1800</v>
      </c>
    </row>
    <row r="7" spans="1:9" ht="12.75" customHeight="1">
      <c r="A7" s="4" t="s">
        <v>11</v>
      </c>
      <c r="B7" s="18">
        <v>618</v>
      </c>
      <c r="C7" s="18">
        <v>8316</v>
      </c>
      <c r="D7" s="18"/>
      <c r="E7" s="18">
        <v>121</v>
      </c>
      <c r="F7" s="18">
        <v>1769</v>
      </c>
      <c r="G7" s="18"/>
      <c r="H7" s="18">
        <v>19</v>
      </c>
      <c r="I7" s="18">
        <v>2351</v>
      </c>
    </row>
    <row r="8" spans="1:9" ht="12.75" customHeight="1">
      <c r="A8" s="4" t="s">
        <v>12</v>
      </c>
      <c r="B8" s="18">
        <v>681</v>
      </c>
      <c r="C8" s="18">
        <v>8978</v>
      </c>
      <c r="D8" s="18"/>
      <c r="E8" s="18">
        <v>115</v>
      </c>
      <c r="F8" s="18">
        <v>2029</v>
      </c>
      <c r="G8" s="18"/>
      <c r="H8" s="18">
        <v>22</v>
      </c>
      <c r="I8" s="18">
        <v>2401</v>
      </c>
    </row>
    <row r="9" spans="1:9" ht="12.75" customHeight="1">
      <c r="A9" s="4" t="s">
        <v>14</v>
      </c>
      <c r="B9" s="18">
        <v>723</v>
      </c>
      <c r="C9" s="18">
        <v>9430</v>
      </c>
      <c r="D9" s="18"/>
      <c r="E9" s="18">
        <v>130</v>
      </c>
      <c r="F9" s="18">
        <v>2113</v>
      </c>
      <c r="G9" s="18"/>
      <c r="H9" s="18">
        <v>26</v>
      </c>
      <c r="I9" s="18">
        <v>2937</v>
      </c>
    </row>
    <row r="10" spans="1:9" ht="12.75" customHeight="1">
      <c r="A10" s="4" t="s">
        <v>15</v>
      </c>
      <c r="B10" s="18">
        <v>736</v>
      </c>
      <c r="C10" s="18">
        <v>9699</v>
      </c>
      <c r="D10" s="18"/>
      <c r="E10" s="18">
        <v>127</v>
      </c>
      <c r="F10" s="18">
        <v>2050</v>
      </c>
      <c r="G10" s="18"/>
      <c r="H10" s="18">
        <v>27</v>
      </c>
      <c r="I10" s="18">
        <v>3290</v>
      </c>
    </row>
    <row r="11" spans="1:9" ht="21.75" customHeight="1">
      <c r="A11" s="38" t="s">
        <v>43</v>
      </c>
      <c r="B11" s="38"/>
      <c r="C11" s="38"/>
      <c r="D11" s="38"/>
      <c r="E11" s="38"/>
      <c r="F11" s="38"/>
      <c r="G11" s="38"/>
      <c r="H11" s="38"/>
      <c r="I11" s="38"/>
    </row>
    <row r="12" spans="1:9" ht="12.75" customHeight="1">
      <c r="A12" s="8" t="s">
        <v>0</v>
      </c>
      <c r="B12" s="18">
        <v>82</v>
      </c>
      <c r="C12" s="18">
        <v>427</v>
      </c>
      <c r="D12" s="18"/>
      <c r="E12" s="18">
        <v>11</v>
      </c>
      <c r="F12" s="18">
        <v>54</v>
      </c>
      <c r="G12" s="18"/>
      <c r="H12" s="18">
        <v>1</v>
      </c>
      <c r="I12" s="18">
        <v>21</v>
      </c>
    </row>
    <row r="13" spans="1:9" ht="12.75" customHeight="1">
      <c r="A13" s="8" t="s">
        <v>1</v>
      </c>
      <c r="B13" s="18">
        <v>38</v>
      </c>
      <c r="C13" s="18">
        <v>496</v>
      </c>
      <c r="D13" s="18"/>
      <c r="E13" s="18">
        <v>1</v>
      </c>
      <c r="F13" s="18">
        <v>9</v>
      </c>
      <c r="G13" s="18"/>
      <c r="H13" s="18">
        <v>1</v>
      </c>
      <c r="I13" s="18">
        <v>40</v>
      </c>
    </row>
    <row r="14" spans="1:9" ht="12.75" customHeight="1">
      <c r="A14" s="8" t="s">
        <v>2</v>
      </c>
      <c r="B14" s="18">
        <v>130</v>
      </c>
      <c r="C14" s="18">
        <v>1994</v>
      </c>
      <c r="D14" s="18"/>
      <c r="E14" s="18">
        <v>10</v>
      </c>
      <c r="F14" s="18">
        <v>310</v>
      </c>
      <c r="G14" s="18"/>
      <c r="H14" s="18">
        <v>9</v>
      </c>
      <c r="I14" s="18">
        <v>1655</v>
      </c>
    </row>
    <row r="15" spans="1:9" ht="12.75" customHeight="1">
      <c r="A15" s="8" t="s">
        <v>3</v>
      </c>
      <c r="B15" s="18">
        <v>39</v>
      </c>
      <c r="C15" s="18">
        <v>340</v>
      </c>
      <c r="D15" s="18"/>
      <c r="E15" s="18">
        <v>5</v>
      </c>
      <c r="F15" s="18">
        <v>47</v>
      </c>
      <c r="G15" s="18"/>
      <c r="H15" s="18">
        <v>1</v>
      </c>
      <c r="I15" s="18">
        <v>0</v>
      </c>
    </row>
    <row r="16" spans="1:9" ht="12.75" customHeight="1">
      <c r="A16" s="8" t="s">
        <v>4</v>
      </c>
      <c r="B16" s="18">
        <v>103</v>
      </c>
      <c r="C16" s="18">
        <v>1385</v>
      </c>
      <c r="D16" s="18"/>
      <c r="E16" s="18">
        <v>40</v>
      </c>
      <c r="F16" s="18">
        <v>441</v>
      </c>
      <c r="G16" s="18"/>
      <c r="H16" s="18">
        <v>1</v>
      </c>
      <c r="I16" s="18">
        <v>26</v>
      </c>
    </row>
    <row r="17" spans="1:9" ht="12.75" customHeight="1">
      <c r="A17" s="8" t="s">
        <v>5</v>
      </c>
      <c r="B17" s="18">
        <v>113</v>
      </c>
      <c r="C17" s="18">
        <v>2098</v>
      </c>
      <c r="D17" s="18"/>
      <c r="E17" s="18">
        <v>26</v>
      </c>
      <c r="F17" s="18">
        <v>625</v>
      </c>
      <c r="G17" s="18"/>
      <c r="H17" s="18">
        <v>7</v>
      </c>
      <c r="I17" s="18">
        <v>766</v>
      </c>
    </row>
    <row r="18" spans="1:9" ht="12.75" customHeight="1">
      <c r="A18" s="8" t="s">
        <v>6</v>
      </c>
      <c r="B18" s="18">
        <v>40</v>
      </c>
      <c r="C18" s="18">
        <v>350</v>
      </c>
      <c r="D18" s="18"/>
      <c r="E18" s="18">
        <v>3</v>
      </c>
      <c r="F18" s="18">
        <v>49</v>
      </c>
      <c r="G18" s="18"/>
      <c r="H18" s="18">
        <v>2</v>
      </c>
      <c r="I18" s="18">
        <v>227</v>
      </c>
    </row>
    <row r="19" spans="1:9" ht="12.75" customHeight="1">
      <c r="A19" s="8" t="s">
        <v>7</v>
      </c>
      <c r="B19" s="18">
        <v>88</v>
      </c>
      <c r="C19" s="18">
        <v>1384</v>
      </c>
      <c r="D19" s="18"/>
      <c r="E19" s="18">
        <v>23</v>
      </c>
      <c r="F19" s="18">
        <v>392</v>
      </c>
      <c r="G19" s="18"/>
      <c r="H19" s="18">
        <v>4</v>
      </c>
      <c r="I19" s="18">
        <v>555</v>
      </c>
    </row>
    <row r="20" spans="1:9" ht="12.75" customHeight="1">
      <c r="A20" s="8" t="s">
        <v>8</v>
      </c>
      <c r="B20" s="18">
        <v>103</v>
      </c>
      <c r="C20" s="18">
        <v>1225</v>
      </c>
      <c r="D20" s="18"/>
      <c r="E20" s="18">
        <v>8</v>
      </c>
      <c r="F20" s="18">
        <v>123</v>
      </c>
      <c r="G20" s="18"/>
      <c r="H20" s="18">
        <v>1</v>
      </c>
      <c r="I20" s="18">
        <v>0</v>
      </c>
    </row>
    <row r="21" spans="1:9" s="13" customFormat="1" ht="21.75" customHeight="1">
      <c r="A21" s="38" t="s">
        <v>44</v>
      </c>
      <c r="B21" s="38"/>
      <c r="C21" s="38"/>
      <c r="D21" s="38"/>
      <c r="E21" s="38"/>
      <c r="F21" s="38"/>
      <c r="G21" s="38"/>
      <c r="H21" s="38"/>
      <c r="I21" s="38"/>
    </row>
    <row r="22" spans="1:9" ht="12.75" customHeight="1">
      <c r="A22" s="8" t="s">
        <v>26</v>
      </c>
      <c r="B22" s="18">
        <v>2839</v>
      </c>
      <c r="C22" s="18">
        <v>36165</v>
      </c>
      <c r="D22" s="18"/>
      <c r="E22" s="18">
        <v>477</v>
      </c>
      <c r="F22" s="18">
        <v>6746</v>
      </c>
      <c r="G22" s="18"/>
      <c r="H22" s="18">
        <v>121</v>
      </c>
      <c r="I22" s="18">
        <v>16287</v>
      </c>
    </row>
    <row r="23" spans="1:9" ht="12.75" customHeight="1">
      <c r="A23" s="8" t="s">
        <v>27</v>
      </c>
      <c r="B23" s="18">
        <f>B24-B22</f>
        <v>6812</v>
      </c>
      <c r="C23" s="18">
        <f>C24-C22</f>
        <v>136835</v>
      </c>
      <c r="D23" s="18"/>
      <c r="E23" s="18">
        <f>333+180+432</f>
        <v>945</v>
      </c>
      <c r="F23" s="18">
        <f>7768+4820+7290</f>
        <v>19878</v>
      </c>
      <c r="G23" s="18"/>
      <c r="H23" s="18">
        <f>238+129+79</f>
        <v>446</v>
      </c>
      <c r="I23" s="18">
        <f>37238+18266+11641</f>
        <v>67145</v>
      </c>
    </row>
    <row r="24" spans="1:9" s="9" customFormat="1" ht="12.75" customHeight="1">
      <c r="A24" s="8" t="s">
        <v>28</v>
      </c>
      <c r="B24" s="18">
        <v>9651</v>
      </c>
      <c r="C24" s="18">
        <v>173000</v>
      </c>
      <c r="D24" s="18"/>
      <c r="E24" s="18">
        <v>1570</v>
      </c>
      <c r="F24" s="18">
        <v>27346</v>
      </c>
      <c r="G24" s="18"/>
      <c r="H24" s="18">
        <v>588</v>
      </c>
      <c r="I24" s="18">
        <v>84674</v>
      </c>
    </row>
    <row r="25" spans="1:9" s="9" customFormat="1" ht="21.75" customHeight="1">
      <c r="A25" s="22" t="s">
        <v>29</v>
      </c>
      <c r="B25" s="26">
        <f>+B10*100/B24</f>
        <v>7.626152730287017</v>
      </c>
      <c r="C25" s="26">
        <f aca="true" t="shared" si="0" ref="C25:I25">+C10*100/C24</f>
        <v>5.60635838150289</v>
      </c>
      <c r="D25" s="26"/>
      <c r="E25" s="26">
        <f t="shared" si="0"/>
        <v>8.089171974522293</v>
      </c>
      <c r="F25" s="26">
        <f t="shared" si="0"/>
        <v>7.4965260001462735</v>
      </c>
      <c r="G25" s="26"/>
      <c r="H25" s="26">
        <f t="shared" si="0"/>
        <v>4.591836734693878</v>
      </c>
      <c r="I25" s="26">
        <f t="shared" si="0"/>
        <v>3.885490233129414</v>
      </c>
    </row>
    <row r="26" spans="1:9" ht="12.75">
      <c r="A26" s="11"/>
      <c r="B26" s="12"/>
      <c r="C26" s="12"/>
      <c r="D26" s="12"/>
      <c r="E26" s="12"/>
      <c r="F26" s="12"/>
      <c r="G26" s="12"/>
      <c r="H26" s="12"/>
      <c r="I26" s="12"/>
    </row>
    <row r="27" spans="1:9" ht="13.5" customHeight="1">
      <c r="A27" s="8" t="s">
        <v>30</v>
      </c>
      <c r="B27" s="8"/>
      <c r="C27" s="8"/>
      <c r="D27" s="8"/>
      <c r="E27" s="8"/>
      <c r="F27" s="8"/>
      <c r="G27" s="8"/>
      <c r="H27" s="8"/>
      <c r="I27" s="8"/>
    </row>
    <row r="29" ht="12.75">
      <c r="A29" s="3" t="s">
        <v>45</v>
      </c>
    </row>
  </sheetData>
  <sheetProtection/>
  <mergeCells count="7">
    <mergeCell ref="A11:I11"/>
    <mergeCell ref="A21:I21"/>
    <mergeCell ref="B2:C2"/>
    <mergeCell ref="E2:F2"/>
    <mergeCell ref="A2:A3"/>
    <mergeCell ref="H2:I2"/>
    <mergeCell ref="A4:I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13.00390625" style="3" customWidth="1"/>
    <col min="2" max="7" width="11.28125" style="3" customWidth="1"/>
    <col min="8" max="8" width="4.7109375" style="3" customWidth="1"/>
    <col min="9" max="9" width="9.140625" style="3" customWidth="1"/>
    <col min="10" max="10" width="9.7109375" style="3" bestFit="1" customWidth="1"/>
    <col min="11" max="16384" width="9.140625" style="3" customWidth="1"/>
  </cols>
  <sheetData>
    <row r="1" spans="1:7" ht="24.75" customHeight="1">
      <c r="A1" s="2" t="s">
        <v>31</v>
      </c>
      <c r="B1" s="1"/>
      <c r="C1" s="1"/>
      <c r="D1" s="1"/>
      <c r="E1" s="1"/>
      <c r="F1" s="1"/>
      <c r="G1" s="1"/>
    </row>
    <row r="2" spans="1:7" ht="52.5" customHeight="1">
      <c r="A2" s="19"/>
      <c r="B2" s="21" t="s">
        <v>32</v>
      </c>
      <c r="C2" s="21" t="s">
        <v>33</v>
      </c>
      <c r="D2" s="21" t="s">
        <v>34</v>
      </c>
      <c r="E2" s="21" t="s">
        <v>35</v>
      </c>
      <c r="F2" s="21" t="s">
        <v>36</v>
      </c>
      <c r="G2" s="21" t="s">
        <v>22</v>
      </c>
    </row>
    <row r="3" spans="1:7" ht="21.75" customHeight="1">
      <c r="A3" s="37" t="s">
        <v>23</v>
      </c>
      <c r="B3" s="37"/>
      <c r="C3" s="37"/>
      <c r="D3" s="37"/>
      <c r="E3" s="37"/>
      <c r="F3" s="37"/>
      <c r="G3" s="42"/>
    </row>
    <row r="4" spans="1:10" ht="12.75" customHeight="1">
      <c r="A4" s="4" t="s">
        <v>9</v>
      </c>
      <c r="B4" s="5">
        <v>2253</v>
      </c>
      <c r="C4" s="5">
        <v>13128</v>
      </c>
      <c r="D4" s="5">
        <v>4135</v>
      </c>
      <c r="E4" s="5">
        <f>46947-2028</f>
        <v>44919</v>
      </c>
      <c r="F4" s="5">
        <v>9737</v>
      </c>
      <c r="G4" s="6">
        <v>74172</v>
      </c>
      <c r="I4" s="7"/>
      <c r="J4" s="7"/>
    </row>
    <row r="5" spans="1:10" ht="12.75" customHeight="1">
      <c r="A5" s="4" t="s">
        <v>10</v>
      </c>
      <c r="B5" s="5">
        <v>2294</v>
      </c>
      <c r="C5" s="5">
        <v>12944</v>
      </c>
      <c r="D5" s="5">
        <v>4194</v>
      </c>
      <c r="E5" s="5">
        <f>G5-(B5+C5+D5+F5)</f>
        <v>45046</v>
      </c>
      <c r="F5" s="5">
        <v>9797</v>
      </c>
      <c r="G5" s="6">
        <v>74275</v>
      </c>
      <c r="I5" s="7"/>
      <c r="J5" s="7"/>
    </row>
    <row r="6" spans="1:10" ht="12.75" customHeight="1">
      <c r="A6" s="4" t="s">
        <v>11</v>
      </c>
      <c r="B6" s="5">
        <v>2311</v>
      </c>
      <c r="C6" s="5">
        <f>1530+3964+1161+1248+356+2550+1848</f>
        <v>12657</v>
      </c>
      <c r="D6" s="5">
        <f>1638+560+1971</f>
        <v>4169</v>
      </c>
      <c r="E6" s="5">
        <f>G6-(B6+C6+D6+F6)</f>
        <v>44873</v>
      </c>
      <c r="F6" s="5">
        <f>108+8538+1255</f>
        <v>9901</v>
      </c>
      <c r="G6" s="6">
        <v>73911</v>
      </c>
      <c r="I6" s="7"/>
      <c r="J6" s="7"/>
    </row>
    <row r="7" spans="1:10" ht="12.75" customHeight="1">
      <c r="A7" s="4" t="s">
        <v>13</v>
      </c>
      <c r="B7" s="5">
        <v>2292</v>
      </c>
      <c r="C7" s="5">
        <v>11403</v>
      </c>
      <c r="D7" s="5">
        <f>1665+545+1928</f>
        <v>4138</v>
      </c>
      <c r="E7" s="5">
        <f>G7-(B7+C7+D7+F7)</f>
        <v>43353</v>
      </c>
      <c r="F7" s="5">
        <v>11803</v>
      </c>
      <c r="G7" s="6">
        <v>72989</v>
      </c>
      <c r="I7" s="7"/>
      <c r="J7" s="7"/>
    </row>
    <row r="8" spans="1:10" ht="12.75" customHeight="1">
      <c r="A8" s="4" t="s">
        <v>15</v>
      </c>
      <c r="B8" s="5">
        <v>2285</v>
      </c>
      <c r="C8" s="5">
        <v>11345</v>
      </c>
      <c r="D8" s="5">
        <v>4181</v>
      </c>
      <c r="E8" s="5">
        <f>G8-(B8+C8+D8+F8)</f>
        <v>43201</v>
      </c>
      <c r="F8" s="5">
        <v>11615</v>
      </c>
      <c r="G8" s="6">
        <v>72627</v>
      </c>
      <c r="I8" s="7"/>
      <c r="J8" s="7"/>
    </row>
    <row r="9" spans="1:7" ht="21.75" customHeight="1">
      <c r="A9" s="38" t="s">
        <v>24</v>
      </c>
      <c r="B9" s="38"/>
      <c r="C9" s="38"/>
      <c r="D9" s="38"/>
      <c r="E9" s="38"/>
      <c r="F9" s="38"/>
      <c r="G9" s="43"/>
    </row>
    <row r="10" spans="1:10" ht="12.75" customHeight="1">
      <c r="A10" s="8" t="s">
        <v>0</v>
      </c>
      <c r="B10" s="5">
        <v>172</v>
      </c>
      <c r="C10" s="5">
        <v>912</v>
      </c>
      <c r="D10" s="5">
        <v>358</v>
      </c>
      <c r="E10" s="5">
        <f>G10-(B10+C10+D10+F10)</f>
        <v>4112</v>
      </c>
      <c r="F10" s="5">
        <v>1160</v>
      </c>
      <c r="G10" s="5">
        <v>6714</v>
      </c>
      <c r="I10" s="7"/>
      <c r="J10" s="7"/>
    </row>
    <row r="11" spans="1:10" ht="12.75" customHeight="1">
      <c r="A11" s="8" t="s">
        <v>1</v>
      </c>
      <c r="B11" s="5">
        <v>106</v>
      </c>
      <c r="C11" s="5">
        <v>667</v>
      </c>
      <c r="D11" s="5">
        <v>220</v>
      </c>
      <c r="E11" s="5">
        <f aca="true" t="shared" si="0" ref="E11:E18">G11-(B11+C11+D11+F11)</f>
        <v>2375</v>
      </c>
      <c r="F11" s="5">
        <v>720</v>
      </c>
      <c r="G11" s="5">
        <v>4088</v>
      </c>
      <c r="I11" s="7"/>
      <c r="J11" s="7"/>
    </row>
    <row r="12" spans="1:10" ht="12.75" customHeight="1">
      <c r="A12" s="8" t="s">
        <v>2</v>
      </c>
      <c r="B12" s="5">
        <v>492</v>
      </c>
      <c r="C12" s="5">
        <v>2100</v>
      </c>
      <c r="D12" s="5">
        <v>897</v>
      </c>
      <c r="E12" s="5">
        <f t="shared" si="0"/>
        <v>8887</v>
      </c>
      <c r="F12" s="5">
        <v>2039</v>
      </c>
      <c r="G12" s="5">
        <v>14415</v>
      </c>
      <c r="I12" s="7"/>
      <c r="J12" s="7"/>
    </row>
    <row r="13" spans="1:10" ht="12.75" customHeight="1">
      <c r="A13" s="8" t="s">
        <v>3</v>
      </c>
      <c r="B13" s="5">
        <v>74</v>
      </c>
      <c r="C13" s="5">
        <v>357</v>
      </c>
      <c r="D13" s="5">
        <v>140</v>
      </c>
      <c r="E13" s="5">
        <f t="shared" si="0"/>
        <v>1387</v>
      </c>
      <c r="F13" s="5">
        <v>496</v>
      </c>
      <c r="G13" s="5">
        <v>2454</v>
      </c>
      <c r="I13" s="7"/>
      <c r="J13" s="7"/>
    </row>
    <row r="14" spans="1:10" ht="12.75" customHeight="1">
      <c r="A14" s="8" t="s">
        <v>4</v>
      </c>
      <c r="B14" s="5">
        <v>288</v>
      </c>
      <c r="C14" s="5">
        <v>1751</v>
      </c>
      <c r="D14" s="5">
        <v>635</v>
      </c>
      <c r="E14" s="5">
        <f t="shared" si="0"/>
        <v>5514</v>
      </c>
      <c r="F14" s="5">
        <v>1722</v>
      </c>
      <c r="G14" s="5">
        <v>9910</v>
      </c>
      <c r="I14" s="7"/>
      <c r="J14" s="7"/>
    </row>
    <row r="15" spans="1:10" ht="12.75" customHeight="1">
      <c r="A15" s="8" t="s">
        <v>5</v>
      </c>
      <c r="B15" s="5">
        <v>544</v>
      </c>
      <c r="C15" s="5">
        <v>2934</v>
      </c>
      <c r="D15" s="5">
        <v>1036</v>
      </c>
      <c r="E15" s="5">
        <f t="shared" si="0"/>
        <v>10832</v>
      </c>
      <c r="F15" s="5">
        <v>2748</v>
      </c>
      <c r="G15" s="5">
        <v>18094</v>
      </c>
      <c r="I15" s="7"/>
      <c r="J15" s="7"/>
    </row>
    <row r="16" spans="1:10" ht="12.75" customHeight="1">
      <c r="A16" s="8" t="s">
        <v>6</v>
      </c>
      <c r="B16" s="5">
        <v>177</v>
      </c>
      <c r="C16" s="5">
        <v>723</v>
      </c>
      <c r="D16" s="5">
        <v>232</v>
      </c>
      <c r="E16" s="5">
        <f t="shared" si="0"/>
        <v>2950</v>
      </c>
      <c r="F16" s="5">
        <v>732</v>
      </c>
      <c r="G16" s="5">
        <v>4814</v>
      </c>
      <c r="I16" s="7"/>
      <c r="J16" s="7"/>
    </row>
    <row r="17" spans="1:10" ht="12.75" customHeight="1">
      <c r="A17" s="8" t="s">
        <v>7</v>
      </c>
      <c r="B17" s="5">
        <v>191</v>
      </c>
      <c r="C17" s="5">
        <v>849</v>
      </c>
      <c r="D17" s="5">
        <v>291</v>
      </c>
      <c r="E17" s="5">
        <f t="shared" si="0"/>
        <v>3268</v>
      </c>
      <c r="F17" s="5">
        <v>803</v>
      </c>
      <c r="G17" s="5">
        <v>5402</v>
      </c>
      <c r="I17" s="7"/>
      <c r="J17" s="7"/>
    </row>
    <row r="18" spans="1:10" ht="12.75" customHeight="1">
      <c r="A18" s="8" t="s">
        <v>8</v>
      </c>
      <c r="B18" s="5">
        <v>241</v>
      </c>
      <c r="C18" s="5">
        <v>1052</v>
      </c>
      <c r="D18" s="5">
        <v>343</v>
      </c>
      <c r="E18" s="5">
        <f t="shared" si="0"/>
        <v>3905</v>
      </c>
      <c r="F18" s="5">
        <v>1195</v>
      </c>
      <c r="G18" s="5">
        <v>6736</v>
      </c>
      <c r="I18" s="7"/>
      <c r="J18" s="7"/>
    </row>
    <row r="19" spans="1:7" ht="21.75" customHeight="1">
      <c r="A19" s="38" t="s">
        <v>25</v>
      </c>
      <c r="B19" s="38"/>
      <c r="C19" s="38"/>
      <c r="D19" s="38"/>
      <c r="E19" s="38"/>
      <c r="F19" s="38"/>
      <c r="G19" s="43"/>
    </row>
    <row r="20" spans="1:7" ht="18" customHeight="1">
      <c r="A20" s="8" t="s">
        <v>26</v>
      </c>
      <c r="B20" s="5">
        <v>8988</v>
      </c>
      <c r="C20" s="5">
        <v>54546</v>
      </c>
      <c r="D20" s="5">
        <v>18631</v>
      </c>
      <c r="E20" s="5">
        <f>G20-(B20+C20+D20+F20)</f>
        <v>189865</v>
      </c>
      <c r="F20" s="5">
        <v>54626</v>
      </c>
      <c r="G20" s="5">
        <v>326656</v>
      </c>
    </row>
    <row r="21" spans="1:7" ht="12.75" customHeight="1">
      <c r="A21" s="8" t="s">
        <v>27</v>
      </c>
      <c r="B21" s="5">
        <f aca="true" t="shared" si="1" ref="B21:G21">B22-B20</f>
        <v>16163</v>
      </c>
      <c r="C21" s="5">
        <f t="shared" si="1"/>
        <v>67974</v>
      </c>
      <c r="D21" s="5">
        <f t="shared" si="1"/>
        <v>29235</v>
      </c>
      <c r="E21" s="5">
        <f t="shared" si="1"/>
        <v>268699</v>
      </c>
      <c r="F21" s="5">
        <f t="shared" si="1"/>
        <v>67638</v>
      </c>
      <c r="G21" s="5">
        <f t="shared" si="1"/>
        <v>449709</v>
      </c>
    </row>
    <row r="22" spans="1:8" s="9" customFormat="1" ht="12.75" customHeight="1">
      <c r="A22" s="8" t="s">
        <v>28</v>
      </c>
      <c r="B22" s="5">
        <v>25151</v>
      </c>
      <c r="C22" s="5">
        <v>122520</v>
      </c>
      <c r="D22" s="5">
        <v>47866</v>
      </c>
      <c r="E22" s="5">
        <f>G22-(B22+C22+D22+F22)</f>
        <v>458564</v>
      </c>
      <c r="F22" s="5">
        <v>122264</v>
      </c>
      <c r="G22" s="5">
        <v>776365</v>
      </c>
      <c r="H22" s="6"/>
    </row>
    <row r="23" spans="1:7" s="9" customFormat="1" ht="21.75" customHeight="1">
      <c r="A23" s="22" t="s">
        <v>29</v>
      </c>
      <c r="B23" s="10">
        <f aca="true" t="shared" si="2" ref="B23:G23">+B8*100/B22</f>
        <v>9.085125839926842</v>
      </c>
      <c r="C23" s="10">
        <f t="shared" si="2"/>
        <v>9.259712699967352</v>
      </c>
      <c r="D23" s="10">
        <f t="shared" si="2"/>
        <v>8.734801320352652</v>
      </c>
      <c r="E23" s="10">
        <f t="shared" si="2"/>
        <v>9.420931429418795</v>
      </c>
      <c r="F23" s="10">
        <f t="shared" si="2"/>
        <v>9.499934567820453</v>
      </c>
      <c r="G23" s="10">
        <f t="shared" si="2"/>
        <v>9.354749376903905</v>
      </c>
    </row>
    <row r="24" spans="1:7" ht="12.75">
      <c r="A24" s="11"/>
      <c r="B24" s="12"/>
      <c r="C24" s="12"/>
      <c r="D24" s="12"/>
      <c r="E24" s="12"/>
      <c r="F24" s="12"/>
      <c r="G24" s="12"/>
    </row>
    <row r="25" spans="1:7" ht="13.5" customHeight="1">
      <c r="A25" s="8" t="s">
        <v>30</v>
      </c>
      <c r="B25" s="8"/>
      <c r="C25" s="8"/>
      <c r="D25" s="8"/>
      <c r="E25" s="8"/>
      <c r="F25" s="8"/>
      <c r="G25" s="8"/>
    </row>
  </sheetData>
  <sheetProtection/>
  <mergeCells count="3">
    <mergeCell ref="A3:G3"/>
    <mergeCell ref="A9:G9"/>
    <mergeCell ref="A19:G1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12.140625" style="3" customWidth="1"/>
    <col min="2" max="2" width="10.28125" style="3" customWidth="1"/>
    <col min="3" max="3" width="11.8515625" style="3" customWidth="1"/>
    <col min="4" max="4" width="10.28125" style="3" customWidth="1"/>
    <col min="5" max="5" width="11.00390625" style="3" customWidth="1"/>
    <col min="6" max="6" width="11.8515625" style="3" customWidth="1"/>
    <col min="7" max="8" width="10.28125" style="3" customWidth="1"/>
    <col min="9" max="9" width="4.7109375" style="3" customWidth="1"/>
    <col min="10" max="10" width="9.140625" style="3" customWidth="1"/>
    <col min="11" max="11" width="9.7109375" style="3" bestFit="1" customWidth="1"/>
    <col min="12" max="16384" width="9.140625" style="3" customWidth="1"/>
  </cols>
  <sheetData>
    <row r="1" spans="1:8" ht="24.75" customHeight="1">
      <c r="A1" s="2" t="s">
        <v>67</v>
      </c>
      <c r="B1" s="1"/>
      <c r="C1" s="1"/>
      <c r="D1" s="1"/>
      <c r="E1" s="1"/>
      <c r="F1" s="1"/>
      <c r="G1" s="1"/>
      <c r="H1" s="1"/>
    </row>
    <row r="2" spans="1:8" ht="66.75" customHeight="1">
      <c r="A2" s="19"/>
      <c r="B2" s="20" t="s">
        <v>16</v>
      </c>
      <c r="C2" s="21" t="s">
        <v>17</v>
      </c>
      <c r="D2" s="21" t="s">
        <v>18</v>
      </c>
      <c r="E2" s="21" t="s">
        <v>19</v>
      </c>
      <c r="F2" s="20" t="s">
        <v>20</v>
      </c>
      <c r="G2" s="20" t="s">
        <v>21</v>
      </c>
      <c r="H2" s="20" t="s">
        <v>22</v>
      </c>
    </row>
    <row r="3" spans="1:8" ht="21.75" customHeight="1">
      <c r="A3" s="37" t="s">
        <v>23</v>
      </c>
      <c r="B3" s="37"/>
      <c r="C3" s="37"/>
      <c r="D3" s="37"/>
      <c r="E3" s="37"/>
      <c r="F3" s="37"/>
      <c r="G3" s="37"/>
      <c r="H3" s="42"/>
    </row>
    <row r="4" spans="1:11" ht="12.75" customHeight="1">
      <c r="A4" s="4" t="s">
        <v>9</v>
      </c>
      <c r="B4" s="5">
        <v>5968</v>
      </c>
      <c r="C4" s="5">
        <v>5909</v>
      </c>
      <c r="D4" s="5">
        <v>756</v>
      </c>
      <c r="E4" s="5">
        <v>1789</v>
      </c>
      <c r="F4" s="5">
        <v>3037</v>
      </c>
      <c r="G4" s="5">
        <v>588</v>
      </c>
      <c r="H4" s="6">
        <v>18047</v>
      </c>
      <c r="J4" s="7"/>
      <c r="K4" s="7"/>
    </row>
    <row r="5" spans="1:11" ht="12.75" customHeight="1">
      <c r="A5" s="4" t="s">
        <v>10</v>
      </c>
      <c r="B5" s="5">
        <v>5958</v>
      </c>
      <c r="C5" s="5">
        <v>5861</v>
      </c>
      <c r="D5" s="5">
        <v>767</v>
      </c>
      <c r="E5" s="5">
        <v>1820</v>
      </c>
      <c r="F5" s="5">
        <v>3075</v>
      </c>
      <c r="G5" s="5">
        <v>581</v>
      </c>
      <c r="H5" s="6">
        <v>18062</v>
      </c>
      <c r="J5" s="7"/>
      <c r="K5" s="7"/>
    </row>
    <row r="6" spans="1:11" ht="12.75" customHeight="1">
      <c r="A6" s="4" t="s">
        <v>11</v>
      </c>
      <c r="B6" s="5">
        <v>5878</v>
      </c>
      <c r="C6" s="5">
        <v>5835</v>
      </c>
      <c r="D6" s="5">
        <v>756</v>
      </c>
      <c r="E6" s="5">
        <v>1826</v>
      </c>
      <c r="F6" s="5">
        <v>3114</v>
      </c>
      <c r="G6" s="5">
        <v>612</v>
      </c>
      <c r="H6" s="6">
        <v>18021</v>
      </c>
      <c r="J6" s="7"/>
      <c r="K6" s="7"/>
    </row>
    <row r="7" spans="1:11" ht="12.75" customHeight="1">
      <c r="A7" s="4" t="s">
        <v>13</v>
      </c>
      <c r="B7" s="5">
        <v>5787</v>
      </c>
      <c r="C7" s="5">
        <v>5773</v>
      </c>
      <c r="D7" s="5">
        <v>737</v>
      </c>
      <c r="E7" s="5">
        <v>2288</v>
      </c>
      <c r="F7" s="5">
        <v>3189</v>
      </c>
      <c r="G7" s="5">
        <v>245</v>
      </c>
      <c r="H7" s="6">
        <v>18019</v>
      </c>
      <c r="J7" s="7"/>
      <c r="K7" s="7"/>
    </row>
    <row r="8" spans="1:11" ht="12.75" customHeight="1">
      <c r="A8" s="4" t="s">
        <v>15</v>
      </c>
      <c r="B8" s="5">
        <v>5665</v>
      </c>
      <c r="C8" s="5">
        <v>5606</v>
      </c>
      <c r="D8" s="5">
        <v>730</v>
      </c>
      <c r="E8" s="5">
        <v>2240</v>
      </c>
      <c r="F8" s="5">
        <v>3309</v>
      </c>
      <c r="G8" s="5">
        <v>332</v>
      </c>
      <c r="H8" s="6">
        <v>17882</v>
      </c>
      <c r="J8" s="7"/>
      <c r="K8" s="7"/>
    </row>
    <row r="9" spans="1:8" ht="21.75" customHeight="1">
      <c r="A9" s="38" t="s">
        <v>24</v>
      </c>
      <c r="B9" s="38"/>
      <c r="C9" s="38"/>
      <c r="D9" s="38"/>
      <c r="E9" s="38"/>
      <c r="F9" s="38"/>
      <c r="G9" s="38"/>
      <c r="H9" s="43"/>
    </row>
    <row r="10" spans="1:11" ht="12.75" customHeight="1">
      <c r="A10" s="8" t="s">
        <v>0</v>
      </c>
      <c r="B10" s="5">
        <v>582</v>
      </c>
      <c r="C10" s="5">
        <v>383</v>
      </c>
      <c r="D10" s="5">
        <v>52</v>
      </c>
      <c r="E10" s="5">
        <v>150</v>
      </c>
      <c r="F10" s="5">
        <v>295</v>
      </c>
      <c r="G10" s="5">
        <v>40</v>
      </c>
      <c r="H10" s="5">
        <f>SUM(B10:G10)</f>
        <v>1502</v>
      </c>
      <c r="J10" s="7"/>
      <c r="K10" s="7"/>
    </row>
    <row r="11" spans="1:11" ht="12.75" customHeight="1">
      <c r="A11" s="8" t="s">
        <v>1</v>
      </c>
      <c r="B11" s="5">
        <v>238</v>
      </c>
      <c r="C11" s="5">
        <v>226</v>
      </c>
      <c r="D11" s="5">
        <v>67</v>
      </c>
      <c r="E11" s="5">
        <v>110</v>
      </c>
      <c r="F11" s="5">
        <v>193</v>
      </c>
      <c r="G11" s="5">
        <v>18</v>
      </c>
      <c r="H11" s="5">
        <f aca="true" t="shared" si="0" ref="H11:H18">SUM(B11:G11)</f>
        <v>852</v>
      </c>
      <c r="J11" s="7"/>
      <c r="K11" s="7"/>
    </row>
    <row r="12" spans="1:11" ht="12.75" customHeight="1">
      <c r="A12" s="8" t="s">
        <v>2</v>
      </c>
      <c r="B12" s="5">
        <v>1649</v>
      </c>
      <c r="C12" s="5">
        <v>1879</v>
      </c>
      <c r="D12" s="5">
        <v>146</v>
      </c>
      <c r="E12" s="5">
        <v>586</v>
      </c>
      <c r="F12" s="5">
        <v>784</v>
      </c>
      <c r="G12" s="5">
        <v>58</v>
      </c>
      <c r="H12" s="5">
        <f t="shared" si="0"/>
        <v>5102</v>
      </c>
      <c r="J12" s="7"/>
      <c r="K12" s="7"/>
    </row>
    <row r="13" spans="1:11" ht="12.75" customHeight="1">
      <c r="A13" s="8" t="s">
        <v>3</v>
      </c>
      <c r="B13" s="5">
        <v>93</v>
      </c>
      <c r="C13" s="5">
        <v>72</v>
      </c>
      <c r="D13" s="5">
        <v>22</v>
      </c>
      <c r="E13" s="5">
        <v>43</v>
      </c>
      <c r="F13" s="5">
        <v>62</v>
      </c>
      <c r="G13" s="5">
        <v>10</v>
      </c>
      <c r="H13" s="5">
        <f t="shared" si="0"/>
        <v>302</v>
      </c>
      <c r="J13" s="7"/>
      <c r="K13" s="7"/>
    </row>
    <row r="14" spans="1:11" ht="12.75" customHeight="1">
      <c r="A14" s="8" t="s">
        <v>4</v>
      </c>
      <c r="B14" s="5">
        <v>536</v>
      </c>
      <c r="C14" s="5">
        <v>638</v>
      </c>
      <c r="D14" s="5">
        <v>105</v>
      </c>
      <c r="E14" s="5">
        <v>271</v>
      </c>
      <c r="F14" s="5">
        <v>432</v>
      </c>
      <c r="G14" s="5">
        <v>43</v>
      </c>
      <c r="H14" s="5">
        <f t="shared" si="0"/>
        <v>2025</v>
      </c>
      <c r="J14" s="7"/>
      <c r="K14" s="7"/>
    </row>
    <row r="15" spans="1:11" ht="12.75" customHeight="1">
      <c r="A15" s="8" t="s">
        <v>5</v>
      </c>
      <c r="B15" s="5">
        <v>948</v>
      </c>
      <c r="C15" s="5">
        <v>1473</v>
      </c>
      <c r="D15" s="5">
        <v>127</v>
      </c>
      <c r="E15" s="5">
        <v>557</v>
      </c>
      <c r="F15" s="5">
        <v>638</v>
      </c>
      <c r="G15" s="5">
        <v>72</v>
      </c>
      <c r="H15" s="5">
        <f t="shared" si="0"/>
        <v>3815</v>
      </c>
      <c r="J15" s="7"/>
      <c r="K15" s="7"/>
    </row>
    <row r="16" spans="1:11" ht="12.75" customHeight="1">
      <c r="A16" s="8" t="s">
        <v>6</v>
      </c>
      <c r="B16" s="5">
        <v>627</v>
      </c>
      <c r="C16" s="5">
        <v>256</v>
      </c>
      <c r="D16" s="5">
        <v>138</v>
      </c>
      <c r="E16" s="5">
        <v>167</v>
      </c>
      <c r="F16" s="5">
        <v>357</v>
      </c>
      <c r="G16" s="5">
        <v>16</v>
      </c>
      <c r="H16" s="5">
        <f t="shared" si="0"/>
        <v>1561</v>
      </c>
      <c r="J16" s="7"/>
      <c r="K16" s="7"/>
    </row>
    <row r="17" spans="1:11" ht="12.75" customHeight="1">
      <c r="A17" s="8" t="s">
        <v>7</v>
      </c>
      <c r="B17" s="5">
        <v>381</v>
      </c>
      <c r="C17" s="5">
        <v>256</v>
      </c>
      <c r="D17" s="5">
        <v>19</v>
      </c>
      <c r="E17" s="5">
        <v>124</v>
      </c>
      <c r="F17" s="5">
        <v>191</v>
      </c>
      <c r="G17" s="5">
        <v>35</v>
      </c>
      <c r="H17" s="5">
        <f t="shared" si="0"/>
        <v>1006</v>
      </c>
      <c r="J17" s="7"/>
      <c r="K17" s="7"/>
    </row>
    <row r="18" spans="1:11" ht="12.75" customHeight="1">
      <c r="A18" s="8" t="s">
        <v>8</v>
      </c>
      <c r="B18" s="5">
        <v>611</v>
      </c>
      <c r="C18" s="5">
        <v>423</v>
      </c>
      <c r="D18" s="5">
        <v>54</v>
      </c>
      <c r="E18" s="5">
        <v>232</v>
      </c>
      <c r="F18" s="5">
        <v>357</v>
      </c>
      <c r="G18" s="5">
        <v>40</v>
      </c>
      <c r="H18" s="5">
        <f t="shared" si="0"/>
        <v>1717</v>
      </c>
      <c r="J18" s="7"/>
      <c r="K18" s="7"/>
    </row>
    <row r="19" spans="1:8" ht="21.75" customHeight="1">
      <c r="A19" s="38" t="s">
        <v>25</v>
      </c>
      <c r="B19" s="38"/>
      <c r="C19" s="38"/>
      <c r="D19" s="38"/>
      <c r="E19" s="38"/>
      <c r="F19" s="38"/>
      <c r="G19" s="38"/>
      <c r="H19" s="43"/>
    </row>
    <row r="20" spans="1:8" ht="18" customHeight="1">
      <c r="A20" s="8" t="s">
        <v>26</v>
      </c>
      <c r="B20" s="5">
        <f>1048+308+7542+4141+514+2118+5665+1485</f>
        <v>22821</v>
      </c>
      <c r="C20" s="5">
        <f>1635+222+15733+4651+419+2107+5606+1437</f>
        <v>31810</v>
      </c>
      <c r="D20" s="5">
        <f>212+98+1854+622+138+280+730+174</f>
        <v>4108</v>
      </c>
      <c r="E20" s="5">
        <f>685+147+3329+1750+235+808+2240+796</f>
        <v>9990</v>
      </c>
      <c r="F20" s="5">
        <f>875+193+5845+2604+420+1294+3309+984</f>
        <v>15524</v>
      </c>
      <c r="G20" s="5">
        <f>96+29+771+249+25+134+332+76</f>
        <v>1712</v>
      </c>
      <c r="H20" s="5">
        <f>SUM(B20:G20)</f>
        <v>85965</v>
      </c>
    </row>
    <row r="21" spans="1:8" ht="12.75" customHeight="1">
      <c r="A21" s="8" t="s">
        <v>27</v>
      </c>
      <c r="B21" s="5">
        <f>B22-B20</f>
        <v>25537</v>
      </c>
      <c r="C21" s="5">
        <f aca="true" t="shared" si="1" ref="C21:H21">C22-C20</f>
        <v>57713</v>
      </c>
      <c r="D21" s="5">
        <f t="shared" si="1"/>
        <v>7182</v>
      </c>
      <c r="E21" s="5">
        <f t="shared" si="1"/>
        <v>30751</v>
      </c>
      <c r="F21" s="5">
        <f t="shared" si="1"/>
        <v>37098</v>
      </c>
      <c r="G21" s="5">
        <f t="shared" si="1"/>
        <v>2992</v>
      </c>
      <c r="H21" s="5">
        <f t="shared" si="1"/>
        <v>161273</v>
      </c>
    </row>
    <row r="22" spans="1:10" s="9" customFormat="1" ht="12.75" customHeight="1">
      <c r="A22" s="8" t="s">
        <v>28</v>
      </c>
      <c r="B22" s="5">
        <v>48358</v>
      </c>
      <c r="C22" s="5">
        <v>89523</v>
      </c>
      <c r="D22" s="5">
        <v>11290</v>
      </c>
      <c r="E22" s="5">
        <v>40741</v>
      </c>
      <c r="F22" s="5">
        <v>52622</v>
      </c>
      <c r="G22" s="5">
        <v>4704</v>
      </c>
      <c r="H22" s="6">
        <v>247238</v>
      </c>
      <c r="J22" s="29"/>
    </row>
    <row r="23" spans="1:8" s="9" customFormat="1" ht="21.75" customHeight="1">
      <c r="A23" s="22" t="s">
        <v>29</v>
      </c>
      <c r="B23" s="10">
        <f>+B8*100/B22</f>
        <v>11.714711112949253</v>
      </c>
      <c r="C23" s="10">
        <f aca="true" t="shared" si="2" ref="C23:H23">+C8*100/C22</f>
        <v>6.262077901768261</v>
      </c>
      <c r="D23" s="10">
        <f t="shared" si="2"/>
        <v>6.465899025686448</v>
      </c>
      <c r="E23" s="10">
        <f t="shared" si="2"/>
        <v>5.4981468299747185</v>
      </c>
      <c r="F23" s="10">
        <f t="shared" si="2"/>
        <v>6.28824446049181</v>
      </c>
      <c r="G23" s="10">
        <f t="shared" si="2"/>
        <v>7.057823129251701</v>
      </c>
      <c r="H23" s="10">
        <f t="shared" si="2"/>
        <v>7.2327069463432</v>
      </c>
    </row>
    <row r="24" spans="1:8" ht="12.75">
      <c r="A24" s="11"/>
      <c r="B24" s="12"/>
      <c r="C24" s="12"/>
      <c r="D24" s="12"/>
      <c r="E24" s="12"/>
      <c r="F24" s="12"/>
      <c r="G24" s="12"/>
      <c r="H24" s="12"/>
    </row>
    <row r="25" spans="1:8" ht="13.5" customHeight="1">
      <c r="A25" s="8" t="s">
        <v>30</v>
      </c>
      <c r="B25" s="8"/>
      <c r="C25" s="8"/>
      <c r="D25" s="8"/>
      <c r="E25" s="8"/>
      <c r="F25" s="8"/>
      <c r="G25" s="8"/>
      <c r="H25" s="8"/>
    </row>
  </sheetData>
  <sheetProtection/>
  <mergeCells count="3">
    <mergeCell ref="A9:H9"/>
    <mergeCell ref="A19:H19"/>
    <mergeCell ref="A3:H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Siciliana - Ass.to Bilancio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Rosalia Giambrone</dc:creator>
  <cp:keywords/>
  <dc:description/>
  <cp:lastModifiedBy>andris ozols</cp:lastModifiedBy>
  <cp:lastPrinted>2010-10-01T08:45:33Z</cp:lastPrinted>
  <dcterms:created xsi:type="dcterms:W3CDTF">2002-02-26T11:57:08Z</dcterms:created>
  <dcterms:modified xsi:type="dcterms:W3CDTF">2012-05-15T13:50:36Z</dcterms:modified>
  <cp:category/>
  <cp:version/>
  <cp:contentType/>
  <cp:contentStatus/>
</cp:coreProperties>
</file>