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80" windowWidth="9915" windowHeight="6900" tabRatio="753" activeTab="8"/>
  </bookViews>
  <sheets>
    <sheet name="Tav.16.1" sheetId="1" r:id="rId1"/>
    <sheet name="Tav.16.2 " sheetId="2" r:id="rId2"/>
    <sheet name="Tav.16.3" sheetId="3" r:id="rId3"/>
    <sheet name="Tav.16.4" sheetId="4" r:id="rId4"/>
    <sheet name="Tav.16.5" sheetId="5" r:id="rId5"/>
    <sheet name="Tav.16.6" sheetId="6" r:id="rId6"/>
    <sheet name="Tav 16.7" sheetId="7" r:id="rId7"/>
    <sheet name="Tav.16.8" sheetId="8" r:id="rId8"/>
    <sheet name="Tav.16.9" sheetId="9" r:id="rId9"/>
  </sheets>
  <definedNames>
    <definedName name="_xlnm.Print_Area" localSheetId="6">'Tav 16.7'!$A$1:$D$27</definedName>
    <definedName name="_xlnm.Print_Area" localSheetId="0">'Tav.16.1'!$A$1:$E$23</definedName>
    <definedName name="_xlnm.Print_Area" localSheetId="1">'Tav.16.2 '!$A$1:$D$37</definedName>
    <definedName name="_xlnm.Print_Area" localSheetId="4">'Tav.16.5'!$A$1:$E$32</definedName>
    <definedName name="_xlnm.Print_Area" localSheetId="5">'Tav.16.6'!$A$1:$D$27</definedName>
  </definedNames>
  <calcPr fullCalcOnLoad="1"/>
</workbook>
</file>

<file path=xl/sharedStrings.xml><?xml version="1.0" encoding="utf-8"?>
<sst xmlns="http://schemas.openxmlformats.org/spreadsheetml/2006/main" count="261" uniqueCount="179">
  <si>
    <t>totale categoria 1</t>
  </si>
  <si>
    <t xml:space="preserve">categoria 2 e 3 </t>
  </si>
  <si>
    <t>categoria 4</t>
  </si>
  <si>
    <t>Categoria 16</t>
  </si>
  <si>
    <t>Entrate</t>
  </si>
  <si>
    <t>2006</t>
  </si>
  <si>
    <t>-</t>
  </si>
  <si>
    <t>2007</t>
  </si>
  <si>
    <t>2008</t>
  </si>
  <si>
    <t>2009</t>
  </si>
  <si>
    <t>2010</t>
  </si>
  <si>
    <t>Table 16.1 - Sicilian Regional balance  - Accrual-based  Accounts  (in thousands of Euros)</t>
  </si>
  <si>
    <t>Item I - Current revenue</t>
  </si>
  <si>
    <t>Tax revenue</t>
  </si>
  <si>
    <t>-  Direct taxes</t>
  </si>
  <si>
    <t>-  Indirect taxes</t>
  </si>
  <si>
    <t>-  Region's own taxes</t>
  </si>
  <si>
    <t>Non-tax revenue</t>
  </si>
  <si>
    <t>Item II - Capital account revenue</t>
  </si>
  <si>
    <t>Item III - Loans raised</t>
  </si>
  <si>
    <t>Total revenue</t>
  </si>
  <si>
    <t>Item I  - Current expenditure</t>
  </si>
  <si>
    <t>- Employees' salaries</t>
  </si>
  <si>
    <t>- Intermediate consumption</t>
  </si>
  <si>
    <t>- Interest</t>
  </si>
  <si>
    <t>- Current transfers</t>
  </si>
  <si>
    <t>- Other expenditure</t>
  </si>
  <si>
    <t>Item II - Capital account expenditure</t>
  </si>
  <si>
    <t>Item III - Repayment of loans</t>
  </si>
  <si>
    <t>Total expenditure</t>
  </si>
  <si>
    <t>Source:  Data processed from Regional Final statements</t>
  </si>
  <si>
    <t xml:space="preserve"> Table 16.2 Sicilian Regional balance - Accounts receivable (in thousands of Euros)</t>
  </si>
  <si>
    <t>Table16.3  -Sicilian Regional balance  - Accounts payable  (in thousands of Euros)</t>
  </si>
  <si>
    <t>Table 16.4 - Sicilian Regional balance : Results of synthesis of cash flow  (in thousands of Euros)</t>
  </si>
  <si>
    <t>Table 16.6 -  Sicily: Consolidated account: Extended Public Sector : revenue  (in millions of Euros)</t>
  </si>
  <si>
    <t>Table 16.7 -  Sicily: Consolidated account: Extended Public Sector : spending  (in millions of Euros)</t>
  </si>
  <si>
    <t>Direct taxes</t>
  </si>
  <si>
    <t xml:space="preserve">  - Irpef (personal income tax)</t>
  </si>
  <si>
    <t xml:space="preserve">  - Irpeg (corporate income tax)</t>
  </si>
  <si>
    <t xml:space="preserve">  - Tax on interest and capital gains  </t>
  </si>
  <si>
    <t xml:space="preserve">  - Other</t>
  </si>
  <si>
    <t>Indirect taxes</t>
  </si>
  <si>
    <t xml:space="preserve"> - VAT</t>
  </si>
  <si>
    <t xml:space="preserve"> - Registration tax</t>
  </si>
  <si>
    <t xml:space="preserve">  -Stamp duties</t>
  </si>
  <si>
    <t xml:space="preserve"> - Car registration tax</t>
  </si>
  <si>
    <t xml:space="preserve"> - Other</t>
  </si>
  <si>
    <t>Specific Regional taxes</t>
  </si>
  <si>
    <t xml:space="preserve"> -  Irap (Business activities tax)</t>
  </si>
  <si>
    <t xml:space="preserve">  - Additional Irpef</t>
  </si>
  <si>
    <t>Sale of goods and services</t>
  </si>
  <si>
    <t>Special revenues</t>
  </si>
  <si>
    <t xml:space="preserve">Revenues from minor public services </t>
  </si>
  <si>
    <t>Capital revenue</t>
  </si>
  <si>
    <t xml:space="preserve">Other extra-tributary revenues </t>
  </si>
  <si>
    <t>Current transfers</t>
  </si>
  <si>
    <t xml:space="preserve"> -  From private bodies</t>
  </si>
  <si>
    <t xml:space="preserve"> -  From public bodies</t>
  </si>
  <si>
    <t xml:space="preserve"> -  From the state</t>
  </si>
  <si>
    <t xml:space="preserve"> -  From the EU </t>
  </si>
  <si>
    <t>Recovery of debts</t>
  </si>
  <si>
    <t>Other current revenue</t>
  </si>
  <si>
    <t>Sale of real estate and stamping of licence fees</t>
  </si>
  <si>
    <t>Capital account transfers</t>
  </si>
  <si>
    <t xml:space="preserve">Reimbursement of credit and advances  </t>
  </si>
  <si>
    <t>Loans raised</t>
  </si>
  <si>
    <t>Total overall revenue</t>
  </si>
  <si>
    <t>Item I -  Current expenditure</t>
  </si>
  <si>
    <t>Employees' salaries</t>
  </si>
  <si>
    <t>Personnel in service</t>
  </si>
  <si>
    <t>Retired personnel</t>
  </si>
  <si>
    <t>Intermediate consumption</t>
  </si>
  <si>
    <t>Current transfers to Public administration</t>
  </si>
  <si>
    <t>Current transfers to enterprises</t>
  </si>
  <si>
    <t>Current transfers to families and social institutions</t>
  </si>
  <si>
    <t>Interest</t>
  </si>
  <si>
    <t>Depreciation</t>
  </si>
  <si>
    <t>Other current expenditure</t>
  </si>
  <si>
    <t>Item II  - Capital account expenditure</t>
  </si>
  <si>
    <t>Gross fixed investments</t>
  </si>
  <si>
    <t>Contributions to investments in Public administration</t>
  </si>
  <si>
    <t>Contributions to investments in enterprises</t>
  </si>
  <si>
    <t>Contributions to investments in families and social institutions</t>
  </si>
  <si>
    <t>Other capital account expenses</t>
  </si>
  <si>
    <t>Item IV  - Reimbursement of loans</t>
  </si>
  <si>
    <t xml:space="preserve">   Tax revenue</t>
  </si>
  <si>
    <t xml:space="preserve">   Non-tax revenue</t>
  </si>
  <si>
    <t>Item III - Raising of loans</t>
  </si>
  <si>
    <t>Item II - Capital account expenses</t>
  </si>
  <si>
    <t>Item III - Reimbursement of loans</t>
  </si>
  <si>
    <t>General public admin.services</t>
  </si>
  <si>
    <t>Civic protection</t>
  </si>
  <si>
    <t>Public safety and law and order</t>
  </si>
  <si>
    <t>Economic affairs, as follows:</t>
  </si>
  <si>
    <t xml:space="preserve">    Agriculture</t>
  </si>
  <si>
    <t xml:space="preserve">    Forestry</t>
  </si>
  <si>
    <t xml:space="preserve">    Fuel and energy</t>
  </si>
  <si>
    <t xml:space="preserve">    Extraction operations</t>
  </si>
  <si>
    <t xml:space="preserve">    Industry and crafts</t>
  </si>
  <si>
    <t xml:space="preserve">    Transport</t>
  </si>
  <si>
    <t>Road network</t>
  </si>
  <si>
    <t xml:space="preserve">   Trade</t>
  </si>
  <si>
    <t xml:space="preserve">    Tourism</t>
  </si>
  <si>
    <t xml:space="preserve">   Other infrastructural operations   </t>
  </si>
  <si>
    <t>Protection of the environment</t>
  </si>
  <si>
    <t xml:space="preserve">Housing and territorial lay-out, as follows: </t>
  </si>
  <si>
    <t xml:space="preserve">   Housing construction</t>
  </si>
  <si>
    <t xml:space="preserve">   Water supplies </t>
  </si>
  <si>
    <t>Health</t>
  </si>
  <si>
    <t xml:space="preserve">Recreational and cultural activities and worship  </t>
  </si>
  <si>
    <t>Education</t>
  </si>
  <si>
    <t>Social protection</t>
  </si>
  <si>
    <t xml:space="preserve">Interventions for local finance  </t>
  </si>
  <si>
    <t>Total</t>
  </si>
  <si>
    <t xml:space="preserve">Source: Ministry for Economic Development -  Regional Department of Development Policy  </t>
  </si>
  <si>
    <t xml:space="preserve">  and Cohesion and Statistical Services      </t>
  </si>
  <si>
    <t>Capital income</t>
  </si>
  <si>
    <t>Social security contributions</t>
  </si>
  <si>
    <t xml:space="preserve">Sale of goods and services </t>
  </si>
  <si>
    <t xml:space="preserve">Current account transfers  </t>
  </si>
  <si>
    <t xml:space="preserve">   from EU and other foreign institutions  </t>
  </si>
  <si>
    <t xml:space="preserve">   from families and social institutions </t>
  </si>
  <si>
    <t xml:space="preserve">   from enterprises</t>
  </si>
  <si>
    <t>Corrective and compensatory payments</t>
  </si>
  <si>
    <t>Total current revenue</t>
  </si>
  <si>
    <t>Revenue from sale of assets</t>
  </si>
  <si>
    <t>Collection of credit</t>
  </si>
  <si>
    <t>Other capital revenue</t>
  </si>
  <si>
    <t>Total capital revenue</t>
  </si>
  <si>
    <t xml:space="preserve">       and Cohesion and Statistical Services</t>
  </si>
  <si>
    <t>Purchase of goods and services</t>
  </si>
  <si>
    <t xml:space="preserve">Current account transfers </t>
  </si>
  <si>
    <t xml:space="preserve">   to families and social institutions </t>
  </si>
  <si>
    <t xml:space="preserve">   to business enterprises</t>
  </si>
  <si>
    <t>Passive interest</t>
  </si>
  <si>
    <t>Unattributed sums</t>
  </si>
  <si>
    <t>Current expenditure</t>
  </si>
  <si>
    <t>Real estate</t>
  </si>
  <si>
    <t>Movables, machinery etc.</t>
  </si>
  <si>
    <t xml:space="preserve">   to private business enterprises</t>
  </si>
  <si>
    <t>Share-holding and contributions</t>
  </si>
  <si>
    <t>Concession of credit etc.</t>
  </si>
  <si>
    <t>Capital account expenditure</t>
  </si>
  <si>
    <t>Expenditure</t>
  </si>
  <si>
    <t>Taxes</t>
  </si>
  <si>
    <t>Duties</t>
  </si>
  <si>
    <t xml:space="preserve">Other appropriate tax revenue  </t>
  </si>
  <si>
    <t>Current  transfers</t>
  </si>
  <si>
    <t xml:space="preserve">  from the State</t>
  </si>
  <si>
    <t xml:space="preserve">  from the Region</t>
  </si>
  <si>
    <t xml:space="preserve">  from EU organisms </t>
  </si>
  <si>
    <t xml:space="preserve">  from other bodies</t>
  </si>
  <si>
    <t xml:space="preserve">Patrimonial and various earnings  </t>
  </si>
  <si>
    <t xml:space="preserve">Interest on advances and credit  </t>
  </si>
  <si>
    <t>Current revenue</t>
  </si>
  <si>
    <t>Capital transfers</t>
  </si>
  <si>
    <t xml:space="preserve">  from other subjects</t>
  </si>
  <si>
    <t>Capital account revenue</t>
  </si>
  <si>
    <t>Pasive interest and various financial expenses</t>
  </si>
  <si>
    <t xml:space="preserve"> Current expenditure</t>
  </si>
  <si>
    <t>Fiscal charges</t>
  </si>
  <si>
    <t xml:space="preserve">Creation of fixed capital </t>
  </si>
  <si>
    <t>Capital transfer</t>
  </si>
  <si>
    <t>Share-holding</t>
  </si>
  <si>
    <t>Concession of credit and advances</t>
  </si>
  <si>
    <t>Capital account expenses</t>
  </si>
  <si>
    <t>Reimbursement of loans</t>
  </si>
  <si>
    <t>Source: Banca d'Italia -  Siope</t>
  </si>
  <si>
    <t xml:space="preserve"> Table 16.9 Provincial administration in Sicily: Cash flow (in thousands of Euros)</t>
  </si>
  <si>
    <t xml:space="preserve"> from the State</t>
  </si>
  <si>
    <t xml:space="preserve"> from the Region</t>
  </si>
  <si>
    <t xml:space="preserve"> from EU organisms </t>
  </si>
  <si>
    <t xml:space="preserve"> from other bodies</t>
  </si>
  <si>
    <t xml:space="preserve"> from other subjects</t>
  </si>
  <si>
    <t>Share participation</t>
  </si>
  <si>
    <t>Concession of credit and      advances</t>
  </si>
  <si>
    <t>Source: Banca d'Italia - Siope</t>
  </si>
  <si>
    <t>Table 16.5 Regional financial commitments by object function (in thousands of Euros)</t>
  </si>
  <si>
    <t>Table 16.8 - Municipall administration in Sicily: Cash flow  (in thousands of Euros)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</si>
</sst>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%"/>
    <numFmt numFmtId="167" formatCode="#,##0_ ;\-#,##0\ "/>
    <numFmt numFmtId="168" formatCode="0.0"/>
    <numFmt numFmtId="169" formatCode="General_)"/>
    <numFmt numFmtId="170" formatCode="#,##0.0"/>
    <numFmt numFmtId="171" formatCode="#,##0.000"/>
    <numFmt numFmtId="172" formatCode="#,##0.0000"/>
    <numFmt numFmtId="173" formatCode="#,##0.00000"/>
    <numFmt numFmtId="174" formatCode="0.00_ ;[Red]\-0.00\ 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0.0000"/>
    <numFmt numFmtId="179" formatCode="0.00000"/>
    <numFmt numFmtId="180" formatCode="#,##0.0_ ;\-#,##0.0\ "/>
    <numFmt numFmtId="181" formatCode="#,##0.00_ ;\-#,##0.00\ "/>
    <numFmt numFmtId="182" formatCode="#,##0.000_ ;\-#,##0.000\ "/>
    <numFmt numFmtId="183" formatCode="#,##0.0000_ ;\-#,##0.0000\ "/>
    <numFmt numFmtId="184" formatCode="0.000"/>
    <numFmt numFmtId="185" formatCode="#,##0.00000_ ;\-#,##0.00000\ "/>
    <numFmt numFmtId="186" formatCode="#,##0.000000_ ;\-#,##0.000000\ "/>
    <numFmt numFmtId="187" formatCode="#,##0.0000000_ ;\-#,##0.0000000\ 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_-;\-* #,##0.00_-;_-* \-??_-;_-@_-"/>
  </numFmts>
  <fonts count="52">
    <font>
      <sz val="12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i/>
      <sz val="9"/>
      <name val="Arial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169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167" fontId="3" fillId="0" borderId="0" xfId="48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7" fontId="8" fillId="0" borderId="0" xfId="48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3" fillId="0" borderId="0" xfId="48" applyNumberFormat="1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50" applyFont="1" applyBorder="1">
      <alignment/>
      <protection/>
    </xf>
    <xf numFmtId="169" fontId="12" fillId="0" borderId="0" xfId="51" applyFont="1" applyBorder="1">
      <alignment/>
      <protection/>
    </xf>
    <xf numFmtId="41" fontId="12" fillId="0" borderId="0" xfId="48" applyFont="1" applyBorder="1" applyAlignment="1">
      <alignment/>
    </xf>
    <xf numFmtId="169" fontId="8" fillId="0" borderId="10" xfId="51" applyFont="1" applyFill="1" applyBorder="1" applyAlignment="1">
      <alignment/>
      <protection/>
    </xf>
    <xf numFmtId="169" fontId="8" fillId="0" borderId="0" xfId="51" applyFont="1" applyFill="1" applyBorder="1" applyAlignment="1">
      <alignment/>
      <protection/>
    </xf>
    <xf numFmtId="169" fontId="3" fillId="0" borderId="0" xfId="51" applyFont="1" applyFill="1" applyBorder="1" applyAlignment="1">
      <alignment/>
      <protection/>
    </xf>
    <xf numFmtId="169" fontId="11" fillId="0" borderId="0" xfId="51" applyFont="1" applyFill="1" applyBorder="1" applyAlignment="1">
      <alignment/>
      <protection/>
    </xf>
    <xf numFmtId="169" fontId="3" fillId="0" borderId="0" xfId="51" applyFont="1" applyFill="1" applyBorder="1" applyAlignment="1">
      <alignment/>
      <protection/>
    </xf>
    <xf numFmtId="41" fontId="8" fillId="0" borderId="0" xfId="48" applyFont="1" applyFill="1" applyBorder="1" applyAlignment="1">
      <alignment horizontal="right"/>
    </xf>
    <xf numFmtId="0" fontId="8" fillId="0" borderId="0" xfId="50" applyFont="1" applyBorder="1">
      <alignment/>
      <protection/>
    </xf>
    <xf numFmtId="41" fontId="8" fillId="0" borderId="0" xfId="48" applyFont="1" applyBorder="1" applyAlignment="1">
      <alignment horizontal="right"/>
    </xf>
    <xf numFmtId="41" fontId="8" fillId="0" borderId="10" xfId="48" applyFont="1" applyFill="1" applyBorder="1" applyAlignment="1">
      <alignment horizontal="right"/>
    </xf>
    <xf numFmtId="169" fontId="8" fillId="0" borderId="11" xfId="51" applyFont="1" applyFill="1" applyBorder="1" applyAlignment="1">
      <alignment horizontal="center" vertical="center"/>
      <protection/>
    </xf>
    <xf numFmtId="49" fontId="3" fillId="0" borderId="11" xfId="48" applyNumberFormat="1" applyFont="1" applyFill="1" applyBorder="1" applyAlignment="1">
      <alignment horizontal="center" vertical="center"/>
    </xf>
    <xf numFmtId="0" fontId="3" fillId="0" borderId="0" xfId="53" applyFont="1">
      <alignment/>
      <protection/>
    </xf>
    <xf numFmtId="41" fontId="11" fillId="0" borderId="0" xfId="47" applyFont="1" applyBorder="1" applyAlignment="1">
      <alignment horizontal="left" vertical="top" wrapText="1"/>
    </xf>
    <xf numFmtId="41" fontId="8" fillId="0" borderId="0" xfId="47" applyFont="1" applyBorder="1" applyAlignment="1">
      <alignment horizontal="left" vertical="top" wrapText="1"/>
    </xf>
    <xf numFmtId="0" fontId="13" fillId="0" borderId="10" xfId="53" applyFont="1" applyBorder="1" applyAlignment="1">
      <alignment horizontal="left"/>
      <protection/>
    </xf>
    <xf numFmtId="0" fontId="3" fillId="0" borderId="10" xfId="53" applyFont="1" applyBorder="1">
      <alignment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3" fillId="0" borderId="11" xfId="48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67" fontId="3" fillId="0" borderId="10" xfId="48" applyNumberFormat="1" applyFont="1" applyBorder="1" applyAlignment="1">
      <alignment horizontal="right"/>
    </xf>
    <xf numFmtId="41" fontId="11" fillId="0" borderId="0" xfId="47" applyFont="1" applyBorder="1" applyAlignment="1">
      <alignment horizontal="right" vertical="top" wrapText="1"/>
    </xf>
    <xf numFmtId="49" fontId="3" fillId="0" borderId="11" xfId="48" applyNumberFormat="1" applyFont="1" applyFill="1" applyBorder="1" applyAlignment="1">
      <alignment horizontal="center" vertical="center"/>
    </xf>
    <xf numFmtId="166" fontId="3" fillId="0" borderId="0" xfId="56" applyNumberFormat="1" applyFont="1" applyAlignment="1">
      <alignment/>
    </xf>
    <xf numFmtId="166" fontId="3" fillId="0" borderId="0" xfId="56" applyNumberFormat="1" applyFont="1" applyBorder="1" applyAlignment="1">
      <alignment/>
    </xf>
    <xf numFmtId="167" fontId="10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77" fontId="15" fillId="0" borderId="0" xfId="45" applyNumberFormat="1" applyFont="1" applyBorder="1" applyAlignment="1">
      <alignment horizontal="right"/>
    </xf>
    <xf numFmtId="177" fontId="10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8" fontId="8" fillId="0" borderId="0" xfId="51" applyNumberFormat="1" applyFont="1" applyFill="1" applyBorder="1" applyAlignment="1" applyProtection="1">
      <alignment horizontal="left"/>
      <protection locked="0"/>
    </xf>
    <xf numFmtId="0" fontId="3" fillId="0" borderId="0" xfId="50" applyFont="1" applyFill="1" applyBorder="1">
      <alignment/>
      <protection/>
    </xf>
    <xf numFmtId="41" fontId="3" fillId="0" borderId="0" xfId="48" applyFont="1" applyFill="1" applyBorder="1" applyAlignment="1">
      <alignment/>
    </xf>
    <xf numFmtId="41" fontId="11" fillId="0" borderId="0" xfId="48" applyFont="1" applyFill="1" applyBorder="1" applyAlignment="1">
      <alignment/>
    </xf>
    <xf numFmtId="177" fontId="8" fillId="0" borderId="0" xfId="45" applyNumberFormat="1" applyFont="1" applyFill="1" applyBorder="1" applyAlignment="1">
      <alignment/>
    </xf>
    <xf numFmtId="166" fontId="10" fillId="0" borderId="0" xfId="56" applyNumberFormat="1" applyFont="1" applyFill="1" applyAlignment="1">
      <alignment/>
    </xf>
    <xf numFmtId="41" fontId="8" fillId="0" borderId="0" xfId="48" applyFont="1" applyFill="1" applyBorder="1" applyAlignment="1">
      <alignment/>
    </xf>
    <xf numFmtId="41" fontId="8" fillId="0" borderId="0" xfId="48" applyFont="1" applyFill="1" applyBorder="1" applyAlignment="1">
      <alignment/>
    </xf>
    <xf numFmtId="41" fontId="10" fillId="0" borderId="0" xfId="0" applyNumberFormat="1" applyFont="1" applyFill="1" applyAlignment="1">
      <alignment/>
    </xf>
    <xf numFmtId="169" fontId="12" fillId="0" borderId="10" xfId="51" applyFont="1" applyFill="1" applyBorder="1">
      <alignment/>
      <protection/>
    </xf>
    <xf numFmtId="41" fontId="12" fillId="0" borderId="10" xfId="48" applyFont="1" applyFill="1" applyBorder="1" applyAlignment="1">
      <alignment/>
    </xf>
    <xf numFmtId="41" fontId="12" fillId="0" borderId="0" xfId="48" applyFont="1" applyFill="1" applyBorder="1" applyAlignment="1">
      <alignment/>
    </xf>
    <xf numFmtId="41" fontId="3" fillId="0" borderId="0" xfId="50" applyNumberFormat="1" applyFont="1" applyBorder="1">
      <alignment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52" applyFont="1" applyFill="1">
      <alignment/>
      <protection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11" fillId="0" borderId="0" xfId="52" applyFont="1" applyFill="1">
      <alignment/>
      <protection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66" fontId="3" fillId="0" borderId="0" xfId="56" applyNumberFormat="1" applyFont="1" applyFill="1" applyAlignment="1">
      <alignment horizontal="center"/>
    </xf>
    <xf numFmtId="0" fontId="8" fillId="0" borderId="0" xfId="52" applyFont="1" applyFill="1" applyBorder="1" applyAlignment="1">
      <alignment horizontal="left"/>
      <protection/>
    </xf>
    <xf numFmtId="0" fontId="8" fillId="0" borderId="10" xfId="52" applyFont="1" applyFill="1" applyBorder="1" applyAlignment="1">
      <alignment horizontal="left"/>
      <protection/>
    </xf>
    <xf numFmtId="3" fontId="8" fillId="0" borderId="10" xfId="48" applyNumberFormat="1" applyFont="1" applyFill="1" applyBorder="1" applyAlignment="1">
      <alignment horizontal="right"/>
    </xf>
    <xf numFmtId="10" fontId="3" fillId="0" borderId="0" xfId="56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48" applyNumberFormat="1" applyFont="1" applyFill="1" applyAlignment="1">
      <alignment horizontal="right"/>
    </xf>
    <xf numFmtId="3" fontId="3" fillId="0" borderId="0" xfId="48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56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48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3" fontId="11" fillId="0" borderId="0" xfId="48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vertical="center"/>
    </xf>
    <xf numFmtId="3" fontId="11" fillId="0" borderId="0" xfId="48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/>
    </xf>
    <xf numFmtId="167" fontId="8" fillId="0" borderId="0" xfId="48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6" fontId="3" fillId="0" borderId="10" xfId="56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56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178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 quotePrefix="1">
      <alignment horizontal="left" indent="1"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8" fillId="0" borderId="0" xfId="48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48" applyNumberFormat="1" applyFont="1" applyFill="1" applyBorder="1" applyAlignment="1">
      <alignment/>
    </xf>
    <xf numFmtId="3" fontId="3" fillId="0" borderId="0" xfId="48" applyNumberFormat="1" applyFont="1" applyFill="1" applyAlignment="1">
      <alignment/>
    </xf>
    <xf numFmtId="3" fontId="3" fillId="0" borderId="0" xfId="48" applyNumberFormat="1" applyFont="1" applyFill="1" applyAlignment="1">
      <alignment/>
    </xf>
    <xf numFmtId="3" fontId="11" fillId="0" borderId="0" xfId="48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41" fontId="3" fillId="0" borderId="0" xfId="48" applyFont="1" applyBorder="1" applyAlignment="1">
      <alignment horizontal="right"/>
    </xf>
    <xf numFmtId="41" fontId="11" fillId="0" borderId="0" xfId="48" applyFont="1" applyBorder="1" applyAlignment="1">
      <alignment horizontal="right"/>
    </xf>
    <xf numFmtId="177" fontId="3" fillId="0" borderId="0" xfId="45" applyNumberFormat="1" applyFont="1" applyBorder="1" applyAlignment="1">
      <alignment horizontal="right"/>
    </xf>
    <xf numFmtId="0" fontId="3" fillId="0" borderId="0" xfId="53" applyFont="1" applyAlignment="1">
      <alignment horizontal="left"/>
      <protection/>
    </xf>
    <xf numFmtId="41" fontId="3" fillId="0" borderId="0" xfId="47" applyFont="1" applyBorder="1" applyAlignment="1">
      <alignment horizontal="left" vertical="top" wrapText="1"/>
    </xf>
    <xf numFmtId="41" fontId="3" fillId="0" borderId="0" xfId="47" applyFont="1" applyBorder="1" applyAlignment="1">
      <alignment horizontal="center" vertical="top" wrapText="1"/>
    </xf>
    <xf numFmtId="41" fontId="11" fillId="0" borderId="0" xfId="47" applyFont="1" applyBorder="1" applyAlignment="1">
      <alignment horizontal="center" vertical="top" wrapText="1"/>
    </xf>
    <xf numFmtId="41" fontId="8" fillId="0" borderId="0" xfId="47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1" fillId="0" borderId="0" xfId="53" applyFont="1">
      <alignment/>
      <protection/>
    </xf>
    <xf numFmtId="41" fontId="8" fillId="0" borderId="10" xfId="47" applyFont="1" applyBorder="1" applyAlignment="1">
      <alignment horizontal="left" vertical="top" wrapText="1"/>
    </xf>
    <xf numFmtId="0" fontId="11" fillId="0" borderId="0" xfId="53" applyFont="1" applyAlignment="1">
      <alignment horizontal="right"/>
      <protection/>
    </xf>
    <xf numFmtId="41" fontId="3" fillId="0" borderId="0" xfId="47" applyFont="1" applyBorder="1" applyAlignment="1">
      <alignment horizontal="right" vertical="top" wrapText="1"/>
    </xf>
    <xf numFmtId="49" fontId="3" fillId="0" borderId="11" xfId="48" applyNumberFormat="1" applyFont="1" applyFill="1" applyBorder="1" applyAlignment="1">
      <alignment horizontal="center" vertical="center" wrapText="1"/>
    </xf>
    <xf numFmtId="167" fontId="3" fillId="0" borderId="0" xfId="48" applyNumberFormat="1" applyFont="1" applyFill="1" applyBorder="1" applyAlignment="1">
      <alignment/>
    </xf>
    <xf numFmtId="1" fontId="3" fillId="0" borderId="0" xfId="56" applyNumberFormat="1" applyFont="1" applyBorder="1" applyAlignment="1">
      <alignment/>
    </xf>
    <xf numFmtId="1" fontId="3" fillId="0" borderId="10" xfId="56" applyNumberFormat="1" applyFont="1" applyBorder="1" applyAlignment="1">
      <alignment/>
    </xf>
    <xf numFmtId="0" fontId="3" fillId="0" borderId="0" xfId="52" applyFont="1" applyFill="1">
      <alignment/>
      <protection/>
    </xf>
    <xf numFmtId="10" fontId="10" fillId="0" borderId="0" xfId="56" applyNumberFormat="1" applyFont="1" applyFill="1" applyAlignment="1">
      <alignment vertical="center"/>
    </xf>
    <xf numFmtId="166" fontId="3" fillId="0" borderId="0" xfId="56" applyNumberFormat="1" applyFont="1" applyFill="1" applyAlignment="1">
      <alignment vertical="center"/>
    </xf>
    <xf numFmtId="166" fontId="8" fillId="0" borderId="0" xfId="56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66" fontId="10" fillId="0" borderId="0" xfId="56" applyNumberFormat="1" applyFont="1" applyAlignment="1">
      <alignment vertical="center"/>
    </xf>
    <xf numFmtId="4" fontId="3" fillId="0" borderId="0" xfId="0" applyNumberFormat="1" applyFont="1" applyFill="1" applyAlignment="1">
      <alignment/>
    </xf>
    <xf numFmtId="43" fontId="10" fillId="0" borderId="0" xfId="45" applyFont="1" applyFill="1" applyAlignment="1">
      <alignment/>
    </xf>
    <xf numFmtId="0" fontId="3" fillId="0" borderId="0" xfId="0" applyFont="1" applyFill="1" applyAlignment="1">
      <alignment horizontal="left"/>
    </xf>
    <xf numFmtId="0" fontId="51" fillId="0" borderId="0" xfId="0" applyFont="1" applyFill="1" applyBorder="1" applyAlignment="1" applyProtection="1">
      <alignment horizontal="left"/>
      <protection locked="0"/>
    </xf>
    <xf numFmtId="166" fontId="3" fillId="0" borderId="0" xfId="56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1" fontId="5" fillId="0" borderId="10" xfId="48" applyFont="1" applyBorder="1" applyAlignment="1">
      <alignment horizontal="left" wrapText="1"/>
    </xf>
    <xf numFmtId="41" fontId="5" fillId="0" borderId="10" xfId="48" applyFont="1" applyFill="1" applyBorder="1" applyAlignment="1">
      <alignment horizontal="left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e98sicil" xfId="46"/>
    <cellStyle name="Migliaia (0)_Tab 5.3.1. EELL" xfId="47"/>
    <cellStyle name="Comma [0]" xfId="48"/>
    <cellStyle name="Neutrale" xfId="49"/>
    <cellStyle name="Normale_Consolidati" xfId="50"/>
    <cellStyle name="Normale_e98sicil" xfId="51"/>
    <cellStyle name="Normale_Riclassificazione bilanci 95-99 (con modifica 1998 solo complessivo al 26_03_99)" xfId="52"/>
    <cellStyle name="Normale_Tabelle EELL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p17Finanza.xls Grafico 1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zoomScaleSheetLayoutView="100" zoomScalePageLayoutView="0" workbookViewId="0" topLeftCell="A1">
      <selection activeCell="I33" sqref="I33"/>
    </sheetView>
  </sheetViews>
  <sheetFormatPr defaultColWidth="9.00390625" defaultRowHeight="15.75"/>
  <cols>
    <col min="1" max="1" width="29.875" style="65" customWidth="1"/>
    <col min="2" max="2" width="13.625" style="65" hidden="1" customWidth="1"/>
    <col min="3" max="3" width="10.625" style="65" customWidth="1"/>
    <col min="4" max="4" width="12.125" style="65" bestFit="1" customWidth="1"/>
    <col min="5" max="6" width="10.625" style="65" customWidth="1"/>
    <col min="7" max="7" width="19.625" style="65" customWidth="1"/>
    <col min="8" max="16384" width="9.00390625" style="65" customWidth="1"/>
  </cols>
  <sheetData>
    <row r="1" spans="1:3" s="100" customFormat="1" ht="21" customHeight="1">
      <c r="A1" s="12" t="s">
        <v>11</v>
      </c>
      <c r="B1" s="99"/>
      <c r="C1" s="99"/>
    </row>
    <row r="2" spans="1:2" s="100" customFormat="1" ht="21" customHeight="1">
      <c r="A2" s="99"/>
      <c r="B2" s="99"/>
    </row>
    <row r="3" spans="1:6" s="119" customFormat="1" ht="30.75" customHeight="1">
      <c r="A3" s="81"/>
      <c r="B3" s="81"/>
      <c r="C3" s="82">
        <v>2007</v>
      </c>
      <c r="D3" s="82">
        <v>2008</v>
      </c>
      <c r="E3" s="82">
        <v>2009</v>
      </c>
      <c r="F3" s="82">
        <v>2010</v>
      </c>
    </row>
    <row r="4" spans="1:9" s="119" customFormat="1" ht="15" customHeight="1">
      <c r="A4" s="120" t="s">
        <v>12</v>
      </c>
      <c r="B4" s="104"/>
      <c r="C4" s="135">
        <f>SUM(C5,C9)</f>
        <v>15956336.98326</v>
      </c>
      <c r="D4" s="135">
        <f>SUM(D5,D9)</f>
        <v>14956749.08983</v>
      </c>
      <c r="E4" s="136">
        <f>SUM(E5,E9)</f>
        <v>15640019.50543</v>
      </c>
      <c r="F4" s="136">
        <f>SUM(F5,F9)</f>
        <v>15046015.428310001</v>
      </c>
      <c r="G4" s="121"/>
      <c r="H4" s="159"/>
      <c r="I4" s="122"/>
    </row>
    <row r="5" spans="1:9" s="119" customFormat="1" ht="15" customHeight="1">
      <c r="A5" s="120" t="s">
        <v>13</v>
      </c>
      <c r="B5" s="104"/>
      <c r="C5" s="135">
        <f>SUM(C6:C8)</f>
        <v>11341206.93474</v>
      </c>
      <c r="D5" s="135">
        <f>SUM(D6:D8)</f>
        <v>11273867.76825</v>
      </c>
      <c r="E5" s="136">
        <f>SUM(E6:E8)</f>
        <v>11272752.34546</v>
      </c>
      <c r="F5" s="136">
        <f>SUM(F6:F8)</f>
        <v>10992821.550670002</v>
      </c>
      <c r="H5" s="159"/>
      <c r="I5" s="122"/>
    </row>
    <row r="6" spans="1:35" s="100" customFormat="1" ht="15.75">
      <c r="A6" s="123" t="s">
        <v>14</v>
      </c>
      <c r="B6" s="124" t="s">
        <v>0</v>
      </c>
      <c r="C6" s="137">
        <v>5720154.6267</v>
      </c>
      <c r="D6" s="137">
        <v>5789595.16143</v>
      </c>
      <c r="E6" s="137">
        <f>+'Tav.16.2 '!D4</f>
        <v>5792874.61781</v>
      </c>
      <c r="F6" s="137">
        <v>5558689.512060001</v>
      </c>
      <c r="G6" s="118"/>
      <c r="H6" s="159"/>
      <c r="I6" s="122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s="100" customFormat="1" ht="15.75">
      <c r="A7" s="123" t="s">
        <v>15</v>
      </c>
      <c r="B7" s="124" t="s">
        <v>1</v>
      </c>
      <c r="C7" s="137">
        <v>3186993.01365</v>
      </c>
      <c r="D7" s="137">
        <v>3030523.73483</v>
      </c>
      <c r="E7" s="137">
        <f>+'Tav.16.2 '!D9</f>
        <v>3074834.7147500003</v>
      </c>
      <c r="F7" s="137">
        <v>2972399.41195</v>
      </c>
      <c r="G7" s="118"/>
      <c r="H7" s="159"/>
      <c r="I7" s="122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</row>
    <row r="8" spans="1:35" s="100" customFormat="1" ht="15.75">
      <c r="A8" s="123" t="s">
        <v>16</v>
      </c>
      <c r="B8" s="124" t="s">
        <v>2</v>
      </c>
      <c r="C8" s="137">
        <v>2434059.29439</v>
      </c>
      <c r="D8" s="137">
        <v>2453748.87199</v>
      </c>
      <c r="E8" s="137">
        <f>+'Tav.16.2 '!D15</f>
        <v>2405043.0129000004</v>
      </c>
      <c r="F8" s="137">
        <v>2461732.62666</v>
      </c>
      <c r="G8" s="118"/>
      <c r="H8" s="159"/>
      <c r="I8" s="122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</row>
    <row r="9" spans="1:9" s="119" customFormat="1" ht="15" customHeight="1">
      <c r="A9" s="120" t="s">
        <v>17</v>
      </c>
      <c r="B9" s="104"/>
      <c r="C9" s="135">
        <v>4615130.048520001</v>
      </c>
      <c r="D9" s="135">
        <v>3682881.3215799998</v>
      </c>
      <c r="E9" s="136">
        <v>4367267.15997</v>
      </c>
      <c r="F9" s="136">
        <v>4053193.87764</v>
      </c>
      <c r="G9" s="122"/>
      <c r="H9" s="159"/>
      <c r="I9" s="122"/>
    </row>
    <row r="10" spans="1:9" s="119" customFormat="1" ht="15" customHeight="1">
      <c r="A10" s="120" t="s">
        <v>18</v>
      </c>
      <c r="B10" s="104"/>
      <c r="C10" s="135">
        <v>591997.2189099999</v>
      </c>
      <c r="D10" s="135">
        <v>827960</v>
      </c>
      <c r="E10" s="136">
        <v>4136004.6319399998</v>
      </c>
      <c r="F10" s="136">
        <v>2883326.38259</v>
      </c>
      <c r="H10" s="159"/>
      <c r="I10" s="122"/>
    </row>
    <row r="11" spans="1:9" s="119" customFormat="1" ht="15" customHeight="1">
      <c r="A11" s="120" t="s">
        <v>19</v>
      </c>
      <c r="B11" s="104" t="s">
        <v>3</v>
      </c>
      <c r="C11" s="135">
        <v>0</v>
      </c>
      <c r="D11" s="135">
        <v>3280000</v>
      </c>
      <c r="E11" s="135">
        <v>0</v>
      </c>
      <c r="F11" s="135">
        <v>862500</v>
      </c>
      <c r="H11" s="159"/>
      <c r="I11" s="122"/>
    </row>
    <row r="12" spans="1:8" s="119" customFormat="1" ht="19.5" customHeight="1">
      <c r="A12" s="53" t="s">
        <v>20</v>
      </c>
      <c r="B12" s="104"/>
      <c r="C12" s="131">
        <f>SUM(C5,C9,C10,C11)</f>
        <v>16548334.20217</v>
      </c>
      <c r="D12" s="131">
        <f>SUM(D5,D9,D10,D11)</f>
        <v>19064709.08983</v>
      </c>
      <c r="E12" s="131">
        <f>SUM(E5,E9,E10,E11)</f>
        <v>19776024.137369998</v>
      </c>
      <c r="F12" s="131">
        <f>SUM(F5,F9,F10,F11)</f>
        <v>18791841.810900003</v>
      </c>
      <c r="G12" s="121"/>
      <c r="H12" s="159"/>
    </row>
    <row r="13" spans="1:9" s="119" customFormat="1" ht="18.75" customHeight="1">
      <c r="A13" s="120" t="s">
        <v>21</v>
      </c>
      <c r="B13" s="104"/>
      <c r="C13" s="135">
        <v>14914655</v>
      </c>
      <c r="D13" s="135">
        <v>17780046</v>
      </c>
      <c r="E13" s="136">
        <v>15517577</v>
      </c>
      <c r="F13" s="136">
        <f>SUM(F14:F18)</f>
        <v>14893462.20113</v>
      </c>
      <c r="I13" s="122"/>
    </row>
    <row r="14" spans="1:35" s="100" customFormat="1" ht="15.75">
      <c r="A14" s="123" t="s">
        <v>22</v>
      </c>
      <c r="B14" s="124">
        <v>1137893</v>
      </c>
      <c r="C14" s="137">
        <v>1513151.84816</v>
      </c>
      <c r="D14" s="137">
        <v>1633866</v>
      </c>
      <c r="E14" s="137">
        <v>1698332.19222</v>
      </c>
      <c r="F14" s="137">
        <v>1677495.03945</v>
      </c>
      <c r="G14" s="11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</row>
    <row r="15" spans="1:35" s="100" customFormat="1" ht="15.75">
      <c r="A15" s="123" t="s">
        <v>23</v>
      </c>
      <c r="B15" s="124">
        <v>476484</v>
      </c>
      <c r="C15" s="137">
        <v>1016061.82608</v>
      </c>
      <c r="D15" s="137">
        <v>1054802</v>
      </c>
      <c r="E15" s="137">
        <v>1072299.55596</v>
      </c>
      <c r="F15" s="137">
        <v>1059626.3734199998</v>
      </c>
      <c r="G15" s="118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</row>
    <row r="16" spans="1:35" s="100" customFormat="1" ht="15.75">
      <c r="A16" s="123" t="s">
        <v>24</v>
      </c>
      <c r="B16" s="124">
        <v>229824</v>
      </c>
      <c r="C16" s="137">
        <v>200675.84737</v>
      </c>
      <c r="D16" s="137">
        <v>234141</v>
      </c>
      <c r="E16" s="137">
        <v>299632</v>
      </c>
      <c r="F16" s="137">
        <v>256894.76121</v>
      </c>
      <c r="G16" s="118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</row>
    <row r="17" spans="1:35" s="100" customFormat="1" ht="15.75">
      <c r="A17" s="123" t="s">
        <v>25</v>
      </c>
      <c r="B17" s="124"/>
      <c r="C17" s="137">
        <v>10649844.81729</v>
      </c>
      <c r="D17" s="137">
        <v>13315953</v>
      </c>
      <c r="E17" s="137">
        <v>10714911</v>
      </c>
      <c r="F17" s="137">
        <v>10686037.96222</v>
      </c>
      <c r="G17" s="118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</row>
    <row r="18" spans="1:35" s="100" customFormat="1" ht="15.75">
      <c r="A18" s="123" t="s">
        <v>26</v>
      </c>
      <c r="B18" s="124"/>
      <c r="C18" s="137">
        <f>C13-(C14+C15+C16+C17)</f>
        <v>1534920.6611000001</v>
      </c>
      <c r="D18" s="137">
        <f>D13-(D14+D15+D16+D17)</f>
        <v>1541284</v>
      </c>
      <c r="E18" s="137">
        <v>1665581.49574</v>
      </c>
      <c r="F18" s="137">
        <v>1213408.0648299998</v>
      </c>
      <c r="G18" s="118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</row>
    <row r="19" spans="1:6" s="119" customFormat="1" ht="15" customHeight="1">
      <c r="A19" s="120" t="s">
        <v>27</v>
      </c>
      <c r="B19" s="104"/>
      <c r="C19" s="135">
        <v>2950125.15924</v>
      </c>
      <c r="D19" s="135">
        <v>3095871</v>
      </c>
      <c r="E19" s="136">
        <v>2891872</v>
      </c>
      <c r="F19" s="136">
        <v>3530845.5581599995</v>
      </c>
    </row>
    <row r="20" spans="1:6" s="119" customFormat="1" ht="12.75">
      <c r="A20" s="120" t="s">
        <v>28</v>
      </c>
      <c r="B20" s="104"/>
      <c r="C20" s="135">
        <v>336699.13389</v>
      </c>
      <c r="D20" s="135">
        <v>227934</v>
      </c>
      <c r="E20" s="136">
        <v>210581</v>
      </c>
      <c r="F20" s="136">
        <v>834960.39293</v>
      </c>
    </row>
    <row r="21" spans="1:8" s="119" customFormat="1" ht="19.5" customHeight="1">
      <c r="A21" s="53" t="s">
        <v>29</v>
      </c>
      <c r="B21" s="104"/>
      <c r="C21" s="131">
        <f>SUM(C13,C19:C20)</f>
        <v>18201479.29313</v>
      </c>
      <c r="D21" s="131">
        <v>21103851</v>
      </c>
      <c r="E21" s="131">
        <v>18620030</v>
      </c>
      <c r="F21" s="131">
        <f>SUM(F13,F19:F20)</f>
        <v>19259268.152220003</v>
      </c>
      <c r="H21" s="159"/>
    </row>
    <row r="22" spans="1:6" ht="10.5" customHeight="1">
      <c r="A22" s="113"/>
      <c r="B22" s="113"/>
      <c r="C22" s="114"/>
      <c r="D22" s="126"/>
      <c r="E22" s="126"/>
      <c r="F22" s="126"/>
    </row>
    <row r="23" spans="1:3" ht="13.5" customHeight="1">
      <c r="A23" s="58" t="s">
        <v>30</v>
      </c>
      <c r="B23" s="90"/>
      <c r="C23" s="116"/>
    </row>
    <row r="24" spans="1:3" ht="12.75">
      <c r="A24" s="86"/>
      <c r="B24" s="86"/>
      <c r="C24" s="116"/>
    </row>
    <row r="25" spans="1:6" ht="12.75">
      <c r="A25" s="86"/>
      <c r="B25" s="86"/>
      <c r="C25" s="165"/>
      <c r="D25" s="165"/>
      <c r="E25" s="165"/>
      <c r="F25" s="165"/>
    </row>
    <row r="26" spans="1:4" ht="12.75">
      <c r="A26" s="86"/>
      <c r="B26" s="86"/>
      <c r="C26" s="116"/>
      <c r="D26" s="127"/>
    </row>
    <row r="27" spans="3:4" ht="12.75">
      <c r="C27" s="128"/>
      <c r="D27" s="127"/>
    </row>
    <row r="28" spans="3:4" ht="12.75">
      <c r="C28" s="128"/>
      <c r="D28" s="129"/>
    </row>
    <row r="29" ht="12.75">
      <c r="C29" s="128"/>
    </row>
    <row r="30" ht="12.75">
      <c r="C30" s="128"/>
    </row>
    <row r="31" ht="12.75">
      <c r="C31" s="128"/>
    </row>
    <row r="32" ht="12.75">
      <c r="C32" s="128"/>
    </row>
    <row r="33" ht="12.75">
      <c r="C33" s="128"/>
    </row>
    <row r="34" ht="12.75">
      <c r="C34" s="128"/>
    </row>
    <row r="35" ht="12.75">
      <c r="C35" s="128"/>
    </row>
    <row r="36" ht="12.75">
      <c r="C36" s="1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selection activeCell="H7" sqref="H7"/>
    </sheetView>
  </sheetViews>
  <sheetFormatPr defaultColWidth="9.00390625" defaultRowHeight="15.75"/>
  <cols>
    <col min="1" max="1" width="36.25390625" style="86" customWidth="1"/>
    <col min="2" max="3" width="10.875" style="86" customWidth="1"/>
    <col min="4" max="5" width="10.875" style="117" customWidth="1"/>
    <col min="6" max="6" width="9.00390625" style="86" customWidth="1"/>
    <col min="9" max="10" width="9.00390625" style="86" customWidth="1"/>
    <col min="11" max="11" width="9.00390625" style="117" customWidth="1"/>
    <col min="12" max="16384" width="9.00390625" style="86" customWidth="1"/>
  </cols>
  <sheetData>
    <row r="1" spans="1:11" s="100" customFormat="1" ht="21" customHeight="1">
      <c r="A1" s="12" t="s">
        <v>31</v>
      </c>
      <c r="B1" s="99"/>
      <c r="D1" s="101"/>
      <c r="E1" s="101"/>
      <c r="K1" s="101"/>
    </row>
    <row r="2" spans="1:10" s="100" customFormat="1" ht="21" customHeight="1">
      <c r="A2" s="99"/>
      <c r="C2" s="101"/>
      <c r="D2" s="101"/>
      <c r="J2" s="101"/>
    </row>
    <row r="3" spans="1:11" s="83" customFormat="1" ht="30.75" customHeight="1">
      <c r="A3" s="81"/>
      <c r="B3" s="82">
        <v>2007</v>
      </c>
      <c r="C3" s="82">
        <v>2008</v>
      </c>
      <c r="D3" s="82">
        <v>2009</v>
      </c>
      <c r="E3" s="82">
        <v>2010</v>
      </c>
      <c r="K3" s="160"/>
    </row>
    <row r="4" spans="1:12" s="104" customFormat="1" ht="24.75" customHeight="1">
      <c r="A4" s="102" t="s">
        <v>36</v>
      </c>
      <c r="B4" s="103">
        <v>5720154.6267</v>
      </c>
      <c r="C4" s="103">
        <v>5789595.16143</v>
      </c>
      <c r="D4" s="103">
        <f>SUM(D5:D8)</f>
        <v>5792874.61781</v>
      </c>
      <c r="E4" s="103">
        <f>SUM(E5:E8)</f>
        <v>5558689.512</v>
      </c>
      <c r="I4" s="161"/>
      <c r="J4" s="161"/>
      <c r="K4" s="161"/>
      <c r="L4" s="162"/>
    </row>
    <row r="5" spans="1:11" s="83" customFormat="1" ht="12.75" customHeight="1">
      <c r="A5" s="105" t="s">
        <v>37</v>
      </c>
      <c r="B5" s="106">
        <v>4655524.6554</v>
      </c>
      <c r="C5" s="106">
        <v>4823558.94488</v>
      </c>
      <c r="D5" s="106">
        <v>4843917.24298</v>
      </c>
      <c r="E5" s="106">
        <v>4799966.03613</v>
      </c>
      <c r="K5" s="160"/>
    </row>
    <row r="6" spans="1:11" s="83" customFormat="1" ht="12.75" customHeight="1">
      <c r="A6" s="105" t="s">
        <v>38</v>
      </c>
      <c r="B6" s="106">
        <v>727308.15548</v>
      </c>
      <c r="C6" s="106">
        <v>643672.63956</v>
      </c>
      <c r="D6" s="106">
        <v>597556.5694299999</v>
      </c>
      <c r="E6" s="106">
        <v>494599.9249</v>
      </c>
      <c r="K6" s="160"/>
    </row>
    <row r="7" spans="1:11" s="83" customFormat="1" ht="12.75" customHeight="1">
      <c r="A7" s="105" t="s">
        <v>39</v>
      </c>
      <c r="B7" s="106">
        <v>253787.03435</v>
      </c>
      <c r="C7" s="106">
        <v>219582.42976</v>
      </c>
      <c r="D7" s="106">
        <v>215586.77965</v>
      </c>
      <c r="E7" s="106">
        <v>123819.85209999999</v>
      </c>
      <c r="K7" s="160"/>
    </row>
    <row r="8" spans="1:11" s="83" customFormat="1" ht="12.75" customHeight="1">
      <c r="A8" s="105" t="s">
        <v>40</v>
      </c>
      <c r="B8" s="106">
        <v>83534.78147</v>
      </c>
      <c r="C8" s="106">
        <v>102781.14723</v>
      </c>
      <c r="D8" s="106">
        <v>135814.02575</v>
      </c>
      <c r="E8" s="106">
        <v>140303.69887</v>
      </c>
      <c r="K8" s="160"/>
    </row>
    <row r="9" spans="1:12" s="83" customFormat="1" ht="15.75" customHeight="1">
      <c r="A9" s="102" t="s">
        <v>41</v>
      </c>
      <c r="B9" s="103">
        <v>3186993.01365</v>
      </c>
      <c r="C9" s="103">
        <v>3030523.73483</v>
      </c>
      <c r="D9" s="103">
        <f>SUM(D10:D14)</f>
        <v>3074834.7147500003</v>
      </c>
      <c r="E9" s="103">
        <f>SUM(E10:E14)</f>
        <v>2972399.41195</v>
      </c>
      <c r="I9" s="161"/>
      <c r="J9" s="161"/>
      <c r="K9" s="161"/>
      <c r="L9" s="162"/>
    </row>
    <row r="10" spans="1:11" s="83" customFormat="1" ht="12.75" customHeight="1">
      <c r="A10" s="107" t="s">
        <v>42</v>
      </c>
      <c r="B10" s="106">
        <v>2040293.92302</v>
      </c>
      <c r="C10" s="106">
        <v>1979043.1796</v>
      </c>
      <c r="D10" s="106">
        <v>1995232.07675</v>
      </c>
      <c r="E10" s="106">
        <v>1919458.68674</v>
      </c>
      <c r="K10" s="160"/>
    </row>
    <row r="11" spans="1:11" s="83" customFormat="1" ht="12.75" customHeight="1">
      <c r="A11" s="105" t="s">
        <v>43</v>
      </c>
      <c r="B11" s="106">
        <v>248895.35068</v>
      </c>
      <c r="C11" s="106">
        <v>225866.51555</v>
      </c>
      <c r="D11" s="106">
        <v>216402.12626</v>
      </c>
      <c r="E11" s="106">
        <v>214330.0907</v>
      </c>
      <c r="K11" s="160"/>
    </row>
    <row r="12" spans="1:11" s="83" customFormat="1" ht="12.75" customHeight="1">
      <c r="A12" s="105" t="s">
        <v>44</v>
      </c>
      <c r="B12" s="108">
        <v>198423.71504</v>
      </c>
      <c r="C12" s="108">
        <v>164822.61285</v>
      </c>
      <c r="D12" s="106">
        <v>166615.48131</v>
      </c>
      <c r="E12" s="106">
        <v>192386.3909</v>
      </c>
      <c r="K12" s="160"/>
    </row>
    <row r="13" spans="1:11" s="83" customFormat="1" ht="12.75" customHeight="1">
      <c r="A13" s="105" t="s">
        <v>45</v>
      </c>
      <c r="B13" s="106">
        <v>341602.39964</v>
      </c>
      <c r="C13" s="106">
        <v>323139.58671</v>
      </c>
      <c r="D13" s="106">
        <v>337463.93182999996</v>
      </c>
      <c r="E13" s="106">
        <v>331154.28929000004</v>
      </c>
      <c r="K13" s="160"/>
    </row>
    <row r="14" spans="1:11" s="83" customFormat="1" ht="12.75" customHeight="1">
      <c r="A14" s="105" t="s">
        <v>46</v>
      </c>
      <c r="B14" s="106">
        <v>357777.6252699997</v>
      </c>
      <c r="C14" s="106">
        <v>337651.84011999983</v>
      </c>
      <c r="D14" s="106">
        <v>359121.0986000001</v>
      </c>
      <c r="E14" s="106">
        <v>315069.95431999996</v>
      </c>
      <c r="K14" s="160"/>
    </row>
    <row r="15" spans="1:12" s="104" customFormat="1" ht="15.75" customHeight="1">
      <c r="A15" s="102" t="s">
        <v>47</v>
      </c>
      <c r="B15" s="103">
        <v>2434059.29439</v>
      </c>
      <c r="C15" s="103">
        <v>2453748.87199</v>
      </c>
      <c r="D15" s="103">
        <f>SUM(D16:D18)</f>
        <v>2405043.0129000004</v>
      </c>
      <c r="E15" s="103">
        <f>SUM(E16:E18)</f>
        <v>2461732.6266599996</v>
      </c>
      <c r="K15" s="161"/>
      <c r="L15" s="162"/>
    </row>
    <row r="16" spans="1:11" s="83" customFormat="1" ht="12.75" customHeight="1">
      <c r="A16" s="105" t="s">
        <v>48</v>
      </c>
      <c r="B16" s="106">
        <v>1938590.51063</v>
      </c>
      <c r="C16" s="106">
        <v>1821647.36006</v>
      </c>
      <c r="D16" s="106">
        <v>1737513.07583</v>
      </c>
      <c r="E16" s="106">
        <v>1753328.9410299999</v>
      </c>
      <c r="K16" s="160"/>
    </row>
    <row r="17" spans="1:11" s="83" customFormat="1" ht="12.75" customHeight="1">
      <c r="A17" s="105" t="s">
        <v>49</v>
      </c>
      <c r="B17" s="106">
        <v>442740.54833</v>
      </c>
      <c r="C17" s="106">
        <v>495203.39899</v>
      </c>
      <c r="D17" s="106">
        <v>523277.47073</v>
      </c>
      <c r="E17" s="106">
        <v>523900.38769</v>
      </c>
      <c r="K17" s="160"/>
    </row>
    <row r="18" spans="1:11" s="83" customFormat="1" ht="12.75" customHeight="1">
      <c r="A18" s="105" t="s">
        <v>40</v>
      </c>
      <c r="B18" s="109">
        <v>52728.23543</v>
      </c>
      <c r="C18" s="106">
        <v>136898.1129399998</v>
      </c>
      <c r="D18" s="106">
        <v>144252.46634000016</v>
      </c>
      <c r="E18" s="106">
        <v>184503.29793999987</v>
      </c>
      <c r="K18" s="160"/>
    </row>
    <row r="19" spans="1:12" s="104" customFormat="1" ht="15.75" customHeight="1">
      <c r="A19" s="102" t="s">
        <v>50</v>
      </c>
      <c r="B19" s="103">
        <v>52204.59881</v>
      </c>
      <c r="C19" s="103">
        <v>62472.62761</v>
      </c>
      <c r="D19" s="103">
        <v>73096.66490999999</v>
      </c>
      <c r="E19" s="103">
        <v>65834.47682</v>
      </c>
      <c r="K19" s="161"/>
      <c r="L19" s="162"/>
    </row>
    <row r="20" spans="1:12" s="104" customFormat="1" ht="15.75" customHeight="1">
      <c r="A20" s="102" t="s">
        <v>51</v>
      </c>
      <c r="B20" s="103">
        <v>7427.06461</v>
      </c>
      <c r="C20" s="103">
        <v>6802.725</v>
      </c>
      <c r="D20" s="103">
        <v>5527.99482</v>
      </c>
      <c r="E20" s="103">
        <v>3855.81569</v>
      </c>
      <c r="K20" s="161"/>
      <c r="L20" s="162"/>
    </row>
    <row r="21" spans="1:12" s="104" customFormat="1" ht="15.75" customHeight="1">
      <c r="A21" s="102" t="s">
        <v>52</v>
      </c>
      <c r="B21" s="103">
        <v>30987.98811</v>
      </c>
      <c r="C21" s="103">
        <v>31211.31692</v>
      </c>
      <c r="D21" s="103">
        <v>37560.61349</v>
      </c>
      <c r="E21" s="103">
        <v>33003.53734</v>
      </c>
      <c r="K21" s="161"/>
      <c r="L21" s="162"/>
    </row>
    <row r="22" spans="1:12" s="104" customFormat="1" ht="12.75" customHeight="1">
      <c r="A22" s="102" t="s">
        <v>53</v>
      </c>
      <c r="B22" s="103">
        <v>243537.5583</v>
      </c>
      <c r="C22" s="103">
        <v>103731.17114</v>
      </c>
      <c r="D22" s="103">
        <v>49170.49344</v>
      </c>
      <c r="E22" s="103">
        <v>34651.02463</v>
      </c>
      <c r="K22" s="161"/>
      <c r="L22" s="162"/>
    </row>
    <row r="23" spans="1:12" s="104" customFormat="1" ht="12.75" customHeight="1">
      <c r="A23" s="102" t="s">
        <v>54</v>
      </c>
      <c r="B23" s="103">
        <v>78957.76492</v>
      </c>
      <c r="C23" s="103">
        <v>85548.13564</v>
      </c>
      <c r="D23" s="103">
        <v>88225.41998</v>
      </c>
      <c r="E23" s="103">
        <v>98471.60837</v>
      </c>
      <c r="K23" s="161"/>
      <c r="L23" s="162"/>
    </row>
    <row r="24" spans="1:12" s="104" customFormat="1" ht="15.75" customHeight="1">
      <c r="A24" s="102" t="s">
        <v>55</v>
      </c>
      <c r="B24" s="103">
        <f>SUM(B25:B28)</f>
        <v>3089417.6614800002</v>
      </c>
      <c r="C24" s="103">
        <f>SUM(C25:C28)</f>
        <v>3141074.82821</v>
      </c>
      <c r="D24" s="103">
        <f>SUM(D25:D28)</f>
        <v>3021770.28152</v>
      </c>
      <c r="E24" s="103">
        <f>SUM(E25:E28)</f>
        <v>3123655.20854</v>
      </c>
      <c r="K24" s="161"/>
      <c r="L24" s="162"/>
    </row>
    <row r="25" spans="1:12" s="83" customFormat="1" ht="12.75" customHeight="1">
      <c r="A25" s="105" t="s">
        <v>56</v>
      </c>
      <c r="B25" s="106">
        <v>599.9875</v>
      </c>
      <c r="C25" s="106">
        <v>0</v>
      </c>
      <c r="D25" s="106">
        <v>0</v>
      </c>
      <c r="E25" s="106">
        <v>1843.02851</v>
      </c>
      <c r="K25" s="161"/>
      <c r="L25" s="162"/>
    </row>
    <row r="26" spans="1:12" s="83" customFormat="1" ht="12.75" customHeight="1">
      <c r="A26" s="105" t="s">
        <v>57</v>
      </c>
      <c r="B26" s="106">
        <f>2561031.37165+323457.55243</f>
        <v>2884488.9240800003</v>
      </c>
      <c r="C26" s="106">
        <v>2858753.82821</v>
      </c>
      <c r="D26" s="106">
        <v>2759677.25565</v>
      </c>
      <c r="E26" s="106">
        <v>2905498.81373</v>
      </c>
      <c r="K26" s="161"/>
      <c r="L26" s="162"/>
    </row>
    <row r="27" spans="1:12" s="83" customFormat="1" ht="12.75" customHeight="1">
      <c r="A27" s="105" t="s">
        <v>58</v>
      </c>
      <c r="B27" s="106">
        <v>2421</v>
      </c>
      <c r="C27" s="106">
        <v>23943</v>
      </c>
      <c r="D27" s="106">
        <v>6624.30449</v>
      </c>
      <c r="E27" s="106">
        <v>5326.7977599999995</v>
      </c>
      <c r="K27" s="161"/>
      <c r="L27" s="162"/>
    </row>
    <row r="28" spans="1:12" s="83" customFormat="1" ht="12.75" customHeight="1">
      <c r="A28" s="105" t="s">
        <v>59</v>
      </c>
      <c r="B28" s="106">
        <v>201907.7499</v>
      </c>
      <c r="C28" s="106">
        <v>258378</v>
      </c>
      <c r="D28" s="106">
        <v>255468.72138</v>
      </c>
      <c r="E28" s="106">
        <v>210986.56854</v>
      </c>
      <c r="K28" s="161"/>
      <c r="L28" s="162"/>
    </row>
    <row r="29" spans="1:12" s="104" customFormat="1" ht="15.75" customHeight="1">
      <c r="A29" s="102" t="s">
        <v>60</v>
      </c>
      <c r="B29" s="103">
        <v>861292.81852</v>
      </c>
      <c r="C29" s="103">
        <v>187517</v>
      </c>
      <c r="D29" s="103">
        <v>759506.80739</v>
      </c>
      <c r="E29" s="103">
        <v>527024.00769</v>
      </c>
      <c r="K29" s="161"/>
      <c r="L29" s="162"/>
    </row>
    <row r="30" spans="1:12" s="104" customFormat="1" ht="12.75" customHeight="1">
      <c r="A30" s="102" t="s">
        <v>61</v>
      </c>
      <c r="B30" s="103">
        <v>251304.59377</v>
      </c>
      <c r="C30" s="103">
        <v>64523.51706</v>
      </c>
      <c r="D30" s="103">
        <v>332408.88442</v>
      </c>
      <c r="E30" s="103">
        <v>166698.19856</v>
      </c>
      <c r="K30" s="161"/>
      <c r="L30" s="162"/>
    </row>
    <row r="31" spans="1:12" s="104" customFormat="1" ht="12.75" customHeight="1">
      <c r="A31" s="110" t="s">
        <v>62</v>
      </c>
      <c r="B31" s="103">
        <v>208492.8923</v>
      </c>
      <c r="C31" s="103">
        <v>5536.3554</v>
      </c>
      <c r="D31" s="103">
        <v>47185.151359999996</v>
      </c>
      <c r="E31" s="103">
        <v>894889.97667</v>
      </c>
      <c r="K31" s="161"/>
      <c r="L31" s="162"/>
    </row>
    <row r="32" spans="1:12" s="104" customFormat="1" ht="12.75" customHeight="1">
      <c r="A32" s="102" t="s">
        <v>63</v>
      </c>
      <c r="B32" s="103">
        <v>355905.24407</v>
      </c>
      <c r="C32" s="103">
        <v>781374.10509</v>
      </c>
      <c r="D32" s="103">
        <v>4056874.07721</v>
      </c>
      <c r="E32" s="103">
        <v>1893717.4451</v>
      </c>
      <c r="K32" s="161"/>
      <c r="L32" s="162"/>
    </row>
    <row r="33" spans="1:12" s="104" customFormat="1" ht="12.75" customHeight="1">
      <c r="A33" s="102" t="s">
        <v>64</v>
      </c>
      <c r="B33" s="103">
        <v>27599.08254</v>
      </c>
      <c r="C33" s="103">
        <v>41049.65052</v>
      </c>
      <c r="D33" s="103">
        <v>31945.40337</v>
      </c>
      <c r="E33" s="103">
        <v>94718.96082</v>
      </c>
      <c r="K33" s="161"/>
      <c r="L33" s="162"/>
    </row>
    <row r="34" spans="1:12" s="104" customFormat="1" ht="12.75" customHeight="1">
      <c r="A34" s="102"/>
      <c r="B34" s="103"/>
      <c r="C34" s="103"/>
      <c r="D34" s="103"/>
      <c r="E34" s="103"/>
      <c r="K34" s="161"/>
      <c r="L34" s="162"/>
    </row>
    <row r="35" spans="1:12" s="104" customFormat="1" ht="12.75" customHeight="1">
      <c r="A35" s="102" t="s">
        <v>65</v>
      </c>
      <c r="B35" s="103">
        <v>0</v>
      </c>
      <c r="C35" s="103">
        <v>3280000</v>
      </c>
      <c r="D35" s="103">
        <v>0</v>
      </c>
      <c r="E35" s="103">
        <v>862500</v>
      </c>
      <c r="K35" s="161"/>
      <c r="L35" s="162"/>
    </row>
    <row r="36" spans="1:12" s="83" customFormat="1" ht="18.75" customHeight="1">
      <c r="A36" s="111" t="s">
        <v>66</v>
      </c>
      <c r="B36" s="112">
        <f>SUM(B4,B9,B15,B19:B24,B29:B33,B35)</f>
        <v>16548334.202170001</v>
      </c>
      <c r="C36" s="112">
        <f>SUM(C4,C9,C15,C19:C24,C29:C33,C35)</f>
        <v>19064709.20084</v>
      </c>
      <c r="D36" s="112">
        <f>SUM(D4,D9,D15,D19:D24,D29:D33,D35)</f>
        <v>19776024.13737</v>
      </c>
      <c r="E36" s="112">
        <f>SUM(E4,E9,E15,E19:E24,E29:E33,E35)</f>
        <v>18791841.81084</v>
      </c>
      <c r="K36" s="161"/>
      <c r="L36" s="162"/>
    </row>
    <row r="37" spans="1:5" ht="12.75" customHeight="1">
      <c r="A37" s="113"/>
      <c r="B37" s="114"/>
      <c r="C37" s="113"/>
      <c r="D37" s="115"/>
      <c r="E37" s="115"/>
    </row>
    <row r="38" spans="1:11" ht="20.25" customHeight="1">
      <c r="A38" s="168" t="s">
        <v>30</v>
      </c>
      <c r="C38"/>
      <c r="D38"/>
      <c r="E38" s="86"/>
      <c r="G38" s="117"/>
      <c r="H38" s="86"/>
      <c r="K38" s="86"/>
    </row>
    <row r="39" spans="1:11" ht="20.25" customHeight="1">
      <c r="A39" s="117"/>
      <c r="C39"/>
      <c r="D39"/>
      <c r="E39" s="86"/>
      <c r="G39" s="117"/>
      <c r="H39" s="86"/>
      <c r="K39" s="86"/>
    </row>
  </sheetData>
  <sheetProtection/>
  <printOptions horizontalCentered="1" vertic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75" zoomScalePageLayoutView="0" workbookViewId="0" topLeftCell="A1">
      <selection activeCell="H18" sqref="H18"/>
    </sheetView>
  </sheetViews>
  <sheetFormatPr defaultColWidth="9.00390625" defaultRowHeight="15.75"/>
  <cols>
    <col min="1" max="1" width="45.625" style="86" customWidth="1"/>
    <col min="2" max="5" width="10.125" style="86" customWidth="1"/>
    <col min="6" max="6" width="12.00390625" style="86" bestFit="1" customWidth="1"/>
    <col min="7" max="10" width="9.00390625" style="86" customWidth="1"/>
    <col min="11" max="11" width="12.00390625" style="86" bestFit="1" customWidth="1"/>
    <col min="12" max="16384" width="9.00390625" style="86" customWidth="1"/>
  </cols>
  <sheetData>
    <row r="1" s="80" customFormat="1" ht="34.5" customHeight="1">
      <c r="A1" s="79" t="s">
        <v>32</v>
      </c>
    </row>
    <row r="2" spans="1:5" s="83" customFormat="1" ht="30.75" customHeight="1">
      <c r="A2" s="81"/>
      <c r="B2" s="82">
        <v>2007</v>
      </c>
      <c r="C2" s="82">
        <v>2008</v>
      </c>
      <c r="D2" s="82">
        <v>2009</v>
      </c>
      <c r="E2" s="82">
        <v>2010</v>
      </c>
    </row>
    <row r="3" spans="1:9" ht="24.75" customHeight="1">
      <c r="A3" s="84" t="s">
        <v>67</v>
      </c>
      <c r="B3" s="131">
        <f>SUM(B4,B7:B13)</f>
        <v>14914654.797570001</v>
      </c>
      <c r="C3" s="131">
        <f>SUM(C4,C7:C13)</f>
        <v>17841484</v>
      </c>
      <c r="D3" s="131">
        <f>SUM(D4,D7:D13)</f>
        <v>15517577.05903</v>
      </c>
      <c r="E3" s="131">
        <f>SUM(E4,E7:E13)</f>
        <v>14893462.20113</v>
      </c>
      <c r="F3" s="85"/>
      <c r="G3" s="91"/>
      <c r="H3" s="85"/>
      <c r="I3" s="85"/>
    </row>
    <row r="4" spans="1:12" ht="12.75">
      <c r="A4" s="87" t="s">
        <v>68</v>
      </c>
      <c r="B4" s="130">
        <v>1513151.84816</v>
      </c>
      <c r="C4" s="130">
        <v>1633866</v>
      </c>
      <c r="D4" s="130">
        <v>1698332.19222</v>
      </c>
      <c r="E4" s="130">
        <v>1677495.03945</v>
      </c>
      <c r="F4" s="85"/>
      <c r="G4" s="91"/>
      <c r="H4" s="85"/>
      <c r="I4" s="85"/>
      <c r="J4" s="96"/>
      <c r="K4" s="96"/>
      <c r="L4" s="96"/>
    </row>
    <row r="5" spans="1:9" s="90" customFormat="1" ht="12.75">
      <c r="A5" s="88" t="s">
        <v>69</v>
      </c>
      <c r="B5" s="132">
        <v>971250.46496</v>
      </c>
      <c r="C5" s="132">
        <v>1073137.31039</v>
      </c>
      <c r="D5" s="132">
        <v>1085331.3180999998</v>
      </c>
      <c r="E5" s="132">
        <v>1028880.6813800001</v>
      </c>
      <c r="F5" s="89"/>
      <c r="G5" s="91"/>
      <c r="H5" s="85"/>
      <c r="I5" s="89"/>
    </row>
    <row r="6" spans="1:9" s="90" customFormat="1" ht="12.75">
      <c r="A6" s="88" t="s">
        <v>70</v>
      </c>
      <c r="B6" s="132">
        <v>541901.3832</v>
      </c>
      <c r="C6" s="132">
        <v>560728.68961</v>
      </c>
      <c r="D6" s="132">
        <v>613000.87412</v>
      </c>
      <c r="E6" s="132">
        <v>648614.35807</v>
      </c>
      <c r="F6" s="89"/>
      <c r="G6" s="91"/>
      <c r="H6" s="85"/>
      <c r="I6" s="89"/>
    </row>
    <row r="7" spans="1:9" ht="12.75">
      <c r="A7" s="87" t="s">
        <v>71</v>
      </c>
      <c r="B7" s="130">
        <v>1016061.82608</v>
      </c>
      <c r="C7" s="130">
        <v>1054802</v>
      </c>
      <c r="D7" s="130">
        <v>1072299.55596</v>
      </c>
      <c r="E7" s="130">
        <v>1059626.3734199998</v>
      </c>
      <c r="F7" s="85"/>
      <c r="G7" s="91"/>
      <c r="H7" s="85"/>
      <c r="I7" s="85"/>
    </row>
    <row r="8" spans="1:9" ht="12.75">
      <c r="A8" s="87" t="s">
        <v>72</v>
      </c>
      <c r="B8" s="130">
        <v>10139437.43578</v>
      </c>
      <c r="C8" s="130">
        <v>12790004</v>
      </c>
      <c r="D8" s="130">
        <v>10257362.07562</v>
      </c>
      <c r="E8" s="130">
        <v>10133138.11803</v>
      </c>
      <c r="F8" s="85"/>
      <c r="G8" s="91"/>
      <c r="H8" s="85"/>
      <c r="I8" s="85"/>
    </row>
    <row r="9" spans="1:11" ht="12.75">
      <c r="A9" s="87" t="s">
        <v>73</v>
      </c>
      <c r="B9" s="130">
        <v>224594.18927</v>
      </c>
      <c r="C9" s="130">
        <v>225856</v>
      </c>
      <c r="D9" s="130">
        <v>169528.83425</v>
      </c>
      <c r="E9" s="130">
        <v>123729.11402</v>
      </c>
      <c r="G9" s="91"/>
      <c r="H9" s="85"/>
      <c r="I9" s="85"/>
      <c r="K9" s="164"/>
    </row>
    <row r="10" spans="1:9" ht="12.75">
      <c r="A10" s="87" t="s">
        <v>74</v>
      </c>
      <c r="B10" s="130">
        <v>285813.19224</v>
      </c>
      <c r="C10" s="130">
        <v>300093</v>
      </c>
      <c r="D10" s="130">
        <v>288019.74678</v>
      </c>
      <c r="E10" s="130">
        <v>429170.73017</v>
      </c>
      <c r="F10" s="85"/>
      <c r="G10" s="91"/>
      <c r="H10" s="85"/>
      <c r="I10" s="85"/>
    </row>
    <row r="11" spans="1:9" ht="12.75">
      <c r="A11" s="87" t="s">
        <v>75</v>
      </c>
      <c r="B11" s="130">
        <v>200675.84737</v>
      </c>
      <c r="C11" s="130">
        <v>234141</v>
      </c>
      <c r="D11" s="130">
        <v>299632.15846</v>
      </c>
      <c r="E11" s="130">
        <v>256894.76121</v>
      </c>
      <c r="F11" s="85"/>
      <c r="G11" s="91"/>
      <c r="H11" s="85"/>
      <c r="I11" s="85"/>
    </row>
    <row r="12" spans="1:9" ht="12.75">
      <c r="A12" s="87" t="s">
        <v>76</v>
      </c>
      <c r="B12" s="130">
        <v>61438</v>
      </c>
      <c r="C12" s="130">
        <v>61438</v>
      </c>
      <c r="D12" s="130">
        <v>66821</v>
      </c>
      <c r="E12" s="130">
        <v>66821</v>
      </c>
      <c r="F12" s="91"/>
      <c r="G12" s="91"/>
      <c r="H12" s="85"/>
      <c r="I12" s="85"/>
    </row>
    <row r="13" spans="1:9" ht="12.75">
      <c r="A13" s="87" t="s">
        <v>77</v>
      </c>
      <c r="B13" s="130">
        <v>1473482.45867</v>
      </c>
      <c r="C13" s="130">
        <v>1541284</v>
      </c>
      <c r="D13" s="130">
        <v>1665581.49574</v>
      </c>
      <c r="E13" s="130">
        <v>1146587.0648299998</v>
      </c>
      <c r="F13" s="85"/>
      <c r="G13" s="91"/>
      <c r="H13" s="85"/>
      <c r="I13" s="85"/>
    </row>
    <row r="14" spans="1:9" ht="24.75" customHeight="1">
      <c r="A14" s="84" t="s">
        <v>78</v>
      </c>
      <c r="B14" s="133">
        <f>SUM(B15:B19)</f>
        <v>2950125.15924</v>
      </c>
      <c r="C14" s="133">
        <f>SUM(C15:C19)</f>
        <v>3095871</v>
      </c>
      <c r="D14" s="133">
        <f>SUM(D15:D19)</f>
        <v>2891871.7689900002</v>
      </c>
      <c r="E14" s="133">
        <f>SUM(E15:E19)</f>
        <v>3530845.5581599995</v>
      </c>
      <c r="F14" s="85"/>
      <c r="G14" s="91"/>
      <c r="H14" s="85"/>
      <c r="I14" s="85"/>
    </row>
    <row r="15" spans="1:9" ht="12.75">
      <c r="A15" s="87" t="s">
        <v>79</v>
      </c>
      <c r="B15" s="130">
        <v>1136616.55293</v>
      </c>
      <c r="C15" s="130">
        <v>1263268</v>
      </c>
      <c r="D15" s="130">
        <v>920402.24947</v>
      </c>
      <c r="E15" s="130">
        <v>1209188.6926099998</v>
      </c>
      <c r="F15" s="85"/>
      <c r="G15" s="91"/>
      <c r="H15" s="85"/>
      <c r="I15" s="85"/>
    </row>
    <row r="16" spans="1:9" ht="12.75">
      <c r="A16" s="87" t="s">
        <v>80</v>
      </c>
      <c r="B16" s="130">
        <v>642370.63491</v>
      </c>
      <c r="C16" s="130">
        <v>542886</v>
      </c>
      <c r="D16" s="130">
        <v>667185.12757</v>
      </c>
      <c r="E16" s="130">
        <v>767456.13776</v>
      </c>
      <c r="F16" s="85"/>
      <c r="G16" s="91"/>
      <c r="H16" s="85"/>
      <c r="I16" s="85"/>
    </row>
    <row r="17" spans="1:9" ht="12.75">
      <c r="A17" s="87" t="s">
        <v>81</v>
      </c>
      <c r="B17" s="130">
        <v>520603.99046</v>
      </c>
      <c r="C17" s="130">
        <v>414012</v>
      </c>
      <c r="D17" s="130">
        <v>468909.32257</v>
      </c>
      <c r="E17" s="130">
        <v>521877.1327</v>
      </c>
      <c r="F17" s="85"/>
      <c r="G17" s="91"/>
      <c r="H17" s="85"/>
      <c r="I17" s="85"/>
    </row>
    <row r="18" spans="1:9" ht="12.75">
      <c r="A18" s="158" t="s">
        <v>82</v>
      </c>
      <c r="B18" s="130">
        <v>91835.15218</v>
      </c>
      <c r="C18" s="130">
        <v>147033</v>
      </c>
      <c r="D18" s="130">
        <v>28063.79681</v>
      </c>
      <c r="E18" s="130">
        <v>150831.64578</v>
      </c>
      <c r="F18" s="85"/>
      <c r="G18" s="91"/>
      <c r="H18" s="85"/>
      <c r="I18" s="85"/>
    </row>
    <row r="19" spans="1:9" ht="12.75">
      <c r="A19" s="87" t="s">
        <v>83</v>
      </c>
      <c r="B19" s="130">
        <v>558698.82876</v>
      </c>
      <c r="C19" s="130">
        <v>728672</v>
      </c>
      <c r="D19" s="130">
        <v>807311.27257</v>
      </c>
      <c r="E19" s="130">
        <v>881491.94931</v>
      </c>
      <c r="F19" s="85"/>
      <c r="G19" s="91"/>
      <c r="H19" s="85"/>
      <c r="I19" s="85"/>
    </row>
    <row r="20" spans="1:9" ht="24.75" customHeight="1">
      <c r="A20" s="84" t="s">
        <v>84</v>
      </c>
      <c r="B20" s="133">
        <v>336699.13389</v>
      </c>
      <c r="C20" s="133">
        <v>227934</v>
      </c>
      <c r="D20" s="133">
        <v>210581.01487</v>
      </c>
      <c r="E20" s="133">
        <v>834960.39293</v>
      </c>
      <c r="F20" s="85"/>
      <c r="G20" s="91"/>
      <c r="H20" s="85"/>
      <c r="I20" s="85"/>
    </row>
    <row r="21" spans="1:9" ht="12.75">
      <c r="A21" s="92" t="s">
        <v>29</v>
      </c>
      <c r="B21" s="134">
        <f>SUM(B3,B14,B20)</f>
        <v>18201479.0907</v>
      </c>
      <c r="C21" s="134">
        <v>21103851</v>
      </c>
      <c r="D21" s="134">
        <f>SUM(D3,D14,D20)</f>
        <v>18620029.842889998</v>
      </c>
      <c r="E21" s="134">
        <f>SUM(E3,E14,E20)</f>
        <v>19259268.152220003</v>
      </c>
      <c r="F21" s="85"/>
      <c r="G21" s="91"/>
      <c r="H21" s="85"/>
      <c r="I21" s="85"/>
    </row>
    <row r="22" spans="1:9" ht="12.75">
      <c r="A22" s="93"/>
      <c r="B22" s="94"/>
      <c r="C22" s="94"/>
      <c r="D22" s="94"/>
      <c r="E22" s="94"/>
      <c r="F22" s="85"/>
      <c r="G22" s="85"/>
      <c r="H22" s="85"/>
      <c r="I22" s="85"/>
    </row>
    <row r="23" ht="13.5" customHeight="1">
      <c r="A23" s="58" t="s">
        <v>30</v>
      </c>
    </row>
    <row r="25" spans="4:5" ht="12.75">
      <c r="D25" s="95"/>
      <c r="E25" s="95"/>
    </row>
    <row r="29" spans="2:5" ht="12.75">
      <c r="B29" s="96"/>
      <c r="C29" s="96"/>
      <c r="D29" s="96"/>
      <c r="E29" s="96"/>
    </row>
    <row r="32" spans="2:5" ht="12.75">
      <c r="B32" s="97"/>
      <c r="C32" s="97"/>
      <c r="D32" s="98"/>
      <c r="E32" s="98"/>
    </row>
    <row r="33" spans="2:5" ht="12.75">
      <c r="B33" s="96"/>
      <c r="C33" s="96"/>
      <c r="D33" s="96"/>
      <c r="E33" s="96"/>
    </row>
  </sheetData>
  <sheetProtection/>
  <printOptions horizontalCentered="1" vertic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75" zoomScalePageLayoutView="0" workbookViewId="0" topLeftCell="A1">
      <selection activeCell="K14" sqref="K14"/>
    </sheetView>
  </sheetViews>
  <sheetFormatPr defaultColWidth="9.00390625" defaultRowHeight="15.75"/>
  <cols>
    <col min="1" max="1" width="26.25390625" style="3" customWidth="1"/>
    <col min="2" max="2" width="13.625" style="3" hidden="1" customWidth="1"/>
    <col min="3" max="6" width="12.50390625" style="3" customWidth="1"/>
    <col min="7" max="16384" width="9.00390625" style="3" customWidth="1"/>
  </cols>
  <sheetData>
    <row r="1" spans="1:3" ht="21" customHeight="1">
      <c r="A1" s="12" t="s">
        <v>33</v>
      </c>
      <c r="B1" s="1"/>
      <c r="C1" s="1"/>
    </row>
    <row r="2" spans="1:2" ht="21" customHeight="1">
      <c r="A2" s="1"/>
      <c r="B2" s="1"/>
    </row>
    <row r="3" spans="1:6" s="7" customFormat="1" ht="30.75" customHeight="1">
      <c r="A3" s="19"/>
      <c r="B3" s="19"/>
      <c r="C3" s="20">
        <v>2007</v>
      </c>
      <c r="D3" s="20">
        <v>2008</v>
      </c>
      <c r="E3" s="20">
        <v>2009</v>
      </c>
      <c r="F3" s="20">
        <v>2010</v>
      </c>
    </row>
    <row r="4" spans="1:6" s="2" customFormat="1" ht="12.75">
      <c r="A4" s="17" t="s">
        <v>12</v>
      </c>
      <c r="B4" s="6"/>
      <c r="C4" s="13">
        <v>15178057.711300004</v>
      </c>
      <c r="D4" s="13">
        <v>14435109</v>
      </c>
      <c r="E4" s="13">
        <v>16166464</v>
      </c>
      <c r="F4" s="13">
        <v>15046015.428309998</v>
      </c>
    </row>
    <row r="5" spans="1:6" s="2" customFormat="1" ht="12.75">
      <c r="A5" s="17" t="s">
        <v>85</v>
      </c>
      <c r="B5" s="6"/>
      <c r="C5" s="13">
        <v>11460423.227650002</v>
      </c>
      <c r="D5" s="13">
        <v>11406332</v>
      </c>
      <c r="E5" s="13">
        <v>11397568</v>
      </c>
      <c r="F5" s="13">
        <v>10992821.55067</v>
      </c>
    </row>
    <row r="6" spans="1:6" s="7" customFormat="1" ht="12.75">
      <c r="A6" s="17" t="s">
        <v>86</v>
      </c>
      <c r="C6" s="13">
        <v>3717634.4836500026</v>
      </c>
      <c r="D6" s="13">
        <v>4973140</v>
      </c>
      <c r="E6" s="13">
        <f>C4-C5</f>
        <v>3717634.4836500026</v>
      </c>
      <c r="F6" s="13">
        <v>4053193.87764</v>
      </c>
    </row>
    <row r="7" spans="1:6" s="2" customFormat="1" ht="12.75">
      <c r="A7" s="17" t="s">
        <v>18</v>
      </c>
      <c r="B7" s="6"/>
      <c r="C7" s="13">
        <v>1066878</v>
      </c>
      <c r="D7" s="13">
        <v>1933145</v>
      </c>
      <c r="E7" s="13">
        <v>1180070</v>
      </c>
      <c r="F7" s="13">
        <v>2883326.38259</v>
      </c>
    </row>
    <row r="8" spans="1:6" s="2" customFormat="1" ht="12.75">
      <c r="A8" s="17" t="s">
        <v>87</v>
      </c>
      <c r="B8" s="6" t="s">
        <v>3</v>
      </c>
      <c r="C8" s="13">
        <v>391700</v>
      </c>
      <c r="D8" s="13">
        <v>2640805</v>
      </c>
      <c r="E8" s="13">
        <v>0</v>
      </c>
      <c r="F8" s="13">
        <v>862500</v>
      </c>
    </row>
    <row r="9" spans="1:9" s="7" customFormat="1" ht="19.5" customHeight="1">
      <c r="A9" s="14" t="s">
        <v>20</v>
      </c>
      <c r="B9" s="8"/>
      <c r="C9" s="15">
        <f>SUM(C4,C7,C8)</f>
        <v>16636635.711300004</v>
      </c>
      <c r="D9" s="15">
        <f>SUM(D4,D7,D8)</f>
        <v>19009059</v>
      </c>
      <c r="E9" s="15">
        <f>SUM(E4,E7,E8)</f>
        <v>17346534</v>
      </c>
      <c r="F9" s="15">
        <f>SUM(F4,F7,F8)</f>
        <v>18791841.8109</v>
      </c>
      <c r="I9" s="163"/>
    </row>
    <row r="10" spans="1:9" s="7" customFormat="1" ht="21.75" customHeight="1">
      <c r="A10" s="17" t="s">
        <v>21</v>
      </c>
      <c r="B10" s="8"/>
      <c r="C10" s="18">
        <v>14463293.37418</v>
      </c>
      <c r="D10" s="13">
        <v>16376972.04199</v>
      </c>
      <c r="E10" s="13">
        <v>15203825.18061</v>
      </c>
      <c r="F10" s="13">
        <v>14893462.20113</v>
      </c>
      <c r="G10" s="48"/>
      <c r="I10" s="163"/>
    </row>
    <row r="11" spans="1:9" s="7" customFormat="1" ht="15" customHeight="1">
      <c r="A11" s="17" t="s">
        <v>88</v>
      </c>
      <c r="B11" s="8"/>
      <c r="C11" s="18">
        <v>2540776.5529899998</v>
      </c>
      <c r="D11" s="13">
        <v>2789639.1948100002</v>
      </c>
      <c r="E11" s="13">
        <v>2630829.26951</v>
      </c>
      <c r="F11" s="13">
        <v>3530845.5581599995</v>
      </c>
      <c r="I11" s="163"/>
    </row>
    <row r="12" spans="1:9" s="7" customFormat="1" ht="12.75">
      <c r="A12" s="17" t="s">
        <v>89</v>
      </c>
      <c r="B12" s="8"/>
      <c r="C12" s="13">
        <v>212425</v>
      </c>
      <c r="D12" s="13">
        <v>226089.66702</v>
      </c>
      <c r="E12" s="13">
        <v>212425.01282</v>
      </c>
      <c r="F12" s="13">
        <v>834960.39293</v>
      </c>
      <c r="I12" s="163"/>
    </row>
    <row r="13" spans="1:9" s="7" customFormat="1" ht="19.5" customHeight="1">
      <c r="A13" s="14" t="s">
        <v>29</v>
      </c>
      <c r="B13" s="8"/>
      <c r="C13" s="15">
        <f>SUM(C10:C12)</f>
        <v>17216494.92717</v>
      </c>
      <c r="D13" s="15">
        <f>SUM(D10:D12)</f>
        <v>19392700.90382</v>
      </c>
      <c r="E13" s="15">
        <f>SUM(E10:E12)</f>
        <v>18047079.46294</v>
      </c>
      <c r="F13" s="15">
        <f>SUM(F10:F12)</f>
        <v>19259268.152220003</v>
      </c>
      <c r="G13" s="49"/>
      <c r="I13" s="163"/>
    </row>
    <row r="14" spans="1:6" ht="10.5" customHeight="1">
      <c r="A14" s="4"/>
      <c r="B14" s="4"/>
      <c r="C14" s="16"/>
      <c r="D14" s="43"/>
      <c r="E14" s="43"/>
      <c r="F14" s="43"/>
    </row>
    <row r="15" spans="1:3" ht="13.5" customHeight="1">
      <c r="A15" s="55" t="s">
        <v>30</v>
      </c>
      <c r="B15" s="10"/>
      <c r="C15" s="9"/>
    </row>
    <row r="16" spans="1:3" ht="12.75">
      <c r="A16" s="5"/>
      <c r="B16" s="5"/>
      <c r="C16" s="9"/>
    </row>
    <row r="17" spans="1:3" ht="12.75">
      <c r="A17" s="5"/>
      <c r="B17" s="5"/>
      <c r="C17" s="9"/>
    </row>
    <row r="18" spans="1:3" ht="12.75">
      <c r="A18" s="5"/>
      <c r="B18" s="5"/>
      <c r="C18" s="9"/>
    </row>
    <row r="19" ht="12.75">
      <c r="C19" s="11"/>
    </row>
    <row r="20" spans="4:7" ht="12.75">
      <c r="D20" s="50"/>
      <c r="E20" s="50"/>
      <c r="F20" s="50"/>
      <c r="G20" s="52"/>
    </row>
    <row r="21" spans="4:6" ht="12.75">
      <c r="D21" s="50"/>
      <c r="E21" s="50"/>
      <c r="F21" s="50"/>
    </row>
    <row r="22" spans="4:6" ht="12.75">
      <c r="D22" s="50"/>
      <c r="E22" s="50"/>
      <c r="F22" s="50"/>
    </row>
    <row r="23" spans="4:6" ht="12.75">
      <c r="D23" s="51"/>
      <c r="E23" s="51"/>
      <c r="F23" s="5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1">
      <selection activeCell="G10" sqref="G10"/>
    </sheetView>
  </sheetViews>
  <sheetFormatPr defaultColWidth="9.00390625" defaultRowHeight="15.75"/>
  <cols>
    <col min="1" max="1" width="36.00390625" style="55" customWidth="1"/>
    <col min="2" max="2" width="12.625" style="55" bestFit="1" customWidth="1"/>
    <col min="3" max="6" width="10.625" style="55" customWidth="1"/>
    <col min="7" max="16384" width="9.00390625" style="55" customWidth="1"/>
  </cols>
  <sheetData>
    <row r="1" spans="1:6" s="54" customFormat="1" ht="21" customHeight="1">
      <c r="A1" s="167" t="s">
        <v>177</v>
      </c>
      <c r="B1" s="53"/>
      <c r="C1" s="53"/>
      <c r="D1" s="53"/>
      <c r="E1" s="53"/>
      <c r="F1" s="53"/>
    </row>
    <row r="2" spans="1:5" s="54" customFormat="1" ht="21" customHeight="1">
      <c r="A2" s="53"/>
      <c r="B2" s="53"/>
      <c r="C2" s="53"/>
      <c r="D2" s="53"/>
      <c r="E2" s="53"/>
    </row>
    <row r="3" spans="1:5" ht="12.75">
      <c r="A3" s="172"/>
      <c r="B3" s="170">
        <v>2007</v>
      </c>
      <c r="C3" s="170">
        <v>2008</v>
      </c>
      <c r="D3" s="170">
        <v>2009</v>
      </c>
      <c r="E3" s="170">
        <v>2010</v>
      </c>
    </row>
    <row r="4" spans="1:5" ht="12.75">
      <c r="A4" s="173"/>
      <c r="B4" s="171"/>
      <c r="C4" s="171"/>
      <c r="D4" s="171"/>
      <c r="E4" s="171"/>
    </row>
    <row r="5" spans="1:5" ht="15.75">
      <c r="A5" s="56"/>
      <c r="B5" s="57"/>
      <c r="C5" s="57"/>
      <c r="D5" s="57"/>
      <c r="E5" s="57"/>
    </row>
    <row r="6" spans="1:8" ht="12.75">
      <c r="A6" s="58" t="s">
        <v>90</v>
      </c>
      <c r="B6" s="138">
        <v>3945226.74012</v>
      </c>
      <c r="C6" s="138">
        <v>3857195.7961500003</v>
      </c>
      <c r="D6" s="138">
        <v>3835478.97163</v>
      </c>
      <c r="E6" s="138">
        <v>4092451.7169</v>
      </c>
      <c r="G6" s="46"/>
      <c r="H6" s="46"/>
    </row>
    <row r="7" spans="1:7" ht="12.75">
      <c r="A7" s="58" t="s">
        <v>91</v>
      </c>
      <c r="B7" s="138">
        <v>221485.29258</v>
      </c>
      <c r="C7" s="138">
        <v>164251.34985</v>
      </c>
      <c r="D7" s="138">
        <v>181827.86477000001</v>
      </c>
      <c r="E7" s="138">
        <v>135399.74614</v>
      </c>
      <c r="G7" s="46"/>
    </row>
    <row r="8" spans="1:7" ht="12.75">
      <c r="A8" s="58" t="s">
        <v>92</v>
      </c>
      <c r="B8" s="138">
        <v>86941.08002</v>
      </c>
      <c r="C8" s="138">
        <v>91129.82858</v>
      </c>
      <c r="D8" s="138">
        <v>99607.25918000001</v>
      </c>
      <c r="E8" s="138">
        <v>31750.58564</v>
      </c>
      <c r="G8" s="46"/>
    </row>
    <row r="9" spans="1:7" ht="12.75">
      <c r="A9" s="58" t="s">
        <v>93</v>
      </c>
      <c r="B9" s="138">
        <v>2392705.1984</v>
      </c>
      <c r="C9" s="138">
        <v>2322982.8461700003</v>
      </c>
      <c r="D9" s="138">
        <v>2483652.7930900003</v>
      </c>
      <c r="E9" s="138">
        <v>2839560.84587</v>
      </c>
      <c r="G9" s="46"/>
    </row>
    <row r="10" spans="1:7" s="42" customFormat="1" ht="12.75">
      <c r="A10" s="60" t="s">
        <v>94</v>
      </c>
      <c r="B10" s="139">
        <v>454366.34238</v>
      </c>
      <c r="C10" s="139">
        <v>412392.76018</v>
      </c>
      <c r="D10" s="139">
        <v>701529.7450700001</v>
      </c>
      <c r="E10" s="139">
        <v>564771.89078</v>
      </c>
      <c r="G10" s="46"/>
    </row>
    <row r="11" spans="1:7" s="42" customFormat="1" ht="12.75">
      <c r="A11" s="60" t="s">
        <v>95</v>
      </c>
      <c r="B11" s="139">
        <v>277769.89403</v>
      </c>
      <c r="C11" s="139">
        <v>249796.47558000003</v>
      </c>
      <c r="D11" s="139">
        <v>17406.62989</v>
      </c>
      <c r="E11" s="139">
        <v>192409.98046000002</v>
      </c>
      <c r="G11" s="46"/>
    </row>
    <row r="12" spans="1:7" s="42" customFormat="1" ht="12.75">
      <c r="A12" s="60" t="s">
        <v>96</v>
      </c>
      <c r="B12" s="140">
        <v>11685.68015</v>
      </c>
      <c r="C12" s="140">
        <v>28893.24582</v>
      </c>
      <c r="D12" s="139">
        <v>69283.62411</v>
      </c>
      <c r="E12" s="139">
        <v>5157.12549</v>
      </c>
      <c r="G12" s="46"/>
    </row>
    <row r="13" spans="1:7" s="42" customFormat="1" ht="12.75">
      <c r="A13" s="60" t="s">
        <v>97</v>
      </c>
      <c r="B13" s="139">
        <v>1338.53205</v>
      </c>
      <c r="C13" s="139">
        <v>289.64993</v>
      </c>
      <c r="D13" s="139">
        <v>1772.52619</v>
      </c>
      <c r="E13" s="139">
        <v>60</v>
      </c>
      <c r="G13" s="46"/>
    </row>
    <row r="14" spans="1:7" s="42" customFormat="1" ht="12.75">
      <c r="A14" s="60" t="s">
        <v>98</v>
      </c>
      <c r="B14" s="139">
        <v>77406.18812</v>
      </c>
      <c r="C14" s="139">
        <v>98770.51534999999</v>
      </c>
      <c r="D14" s="139">
        <v>83917.44589</v>
      </c>
      <c r="E14" s="139">
        <v>50333.81246</v>
      </c>
      <c r="G14" s="46"/>
    </row>
    <row r="15" spans="1:7" s="42" customFormat="1" ht="12.75">
      <c r="A15" s="60" t="s">
        <v>99</v>
      </c>
      <c r="B15" s="139">
        <v>354582.51858</v>
      </c>
      <c r="C15" s="139">
        <v>498614.22323</v>
      </c>
      <c r="D15" s="139">
        <v>461203.54304</v>
      </c>
      <c r="E15" s="139">
        <v>458297.7026</v>
      </c>
      <c r="G15" s="46"/>
    </row>
    <row r="16" spans="1:7" s="42" customFormat="1" ht="12.75">
      <c r="A16" s="60" t="s">
        <v>100</v>
      </c>
      <c r="B16" s="139">
        <v>5685.92987</v>
      </c>
      <c r="C16" s="139">
        <v>5319.07028</v>
      </c>
      <c r="D16" s="139">
        <v>4875.85919</v>
      </c>
      <c r="E16" s="139">
        <v>4342.54674</v>
      </c>
      <c r="G16" s="46"/>
    </row>
    <row r="17" spans="1:7" s="42" customFormat="1" ht="12.75">
      <c r="A17" s="60" t="s">
        <v>101</v>
      </c>
      <c r="B17" s="139">
        <v>6658.24689</v>
      </c>
      <c r="C17" s="139">
        <v>22376.236149999997</v>
      </c>
      <c r="D17" s="139">
        <v>3710.1907</v>
      </c>
      <c r="E17" s="139">
        <v>20177.08551</v>
      </c>
      <c r="G17" s="46"/>
    </row>
    <row r="18" spans="1:7" s="42" customFormat="1" ht="12.75">
      <c r="A18" s="60" t="s">
        <v>102</v>
      </c>
      <c r="B18" s="139">
        <v>185675.98445</v>
      </c>
      <c r="C18" s="139">
        <v>132809.96938</v>
      </c>
      <c r="D18" s="139">
        <v>90118.01705</v>
      </c>
      <c r="E18" s="139">
        <v>68243.68953</v>
      </c>
      <c r="G18" s="46"/>
    </row>
    <row r="19" spans="1:7" s="42" customFormat="1" ht="12.75">
      <c r="A19" s="60" t="s">
        <v>103</v>
      </c>
      <c r="B19" s="139">
        <v>136845.69819</v>
      </c>
      <c r="C19" s="139">
        <v>115769.33284</v>
      </c>
      <c r="D19" s="139">
        <v>94312.01689</v>
      </c>
      <c r="E19" s="139">
        <v>543467.03046</v>
      </c>
      <c r="G19" s="46"/>
    </row>
    <row r="20" spans="1:7" ht="12.75">
      <c r="A20" s="58" t="s">
        <v>104</v>
      </c>
      <c r="B20" s="138">
        <v>351246.94694</v>
      </c>
      <c r="C20" s="138">
        <v>212924.68407</v>
      </c>
      <c r="D20" s="138">
        <v>214224.67880000002</v>
      </c>
      <c r="E20" s="138">
        <v>232592.71572</v>
      </c>
      <c r="G20" s="46"/>
    </row>
    <row r="21" spans="1:7" ht="12.75">
      <c r="A21" s="58" t="s">
        <v>105</v>
      </c>
      <c r="B21" s="138">
        <v>299201.65321</v>
      </c>
      <c r="C21" s="138">
        <v>360865.96131</v>
      </c>
      <c r="D21" s="138">
        <v>255101.70311</v>
      </c>
      <c r="E21" s="138">
        <v>220251.72561000002</v>
      </c>
      <c r="G21" s="46"/>
    </row>
    <row r="22" spans="1:7" s="42" customFormat="1" ht="12.75">
      <c r="A22" s="60" t="s">
        <v>106</v>
      </c>
      <c r="B22" s="139">
        <v>144581.74846</v>
      </c>
      <c r="C22" s="139">
        <v>239772.47808</v>
      </c>
      <c r="D22" s="139">
        <v>113412.66009</v>
      </c>
      <c r="E22" s="139">
        <v>110929.90528</v>
      </c>
      <c r="G22" s="46"/>
    </row>
    <row r="23" spans="1:7" s="42" customFormat="1" ht="12.75">
      <c r="A23" s="60" t="s">
        <v>107</v>
      </c>
      <c r="B23" s="139">
        <v>61186.42295</v>
      </c>
      <c r="C23" s="139">
        <v>48228.4978</v>
      </c>
      <c r="D23" s="139">
        <v>76161.00392</v>
      </c>
      <c r="E23" s="139">
        <v>60797.705030000005</v>
      </c>
      <c r="G23" s="46"/>
    </row>
    <row r="24" spans="1:7" ht="12.75">
      <c r="A24" s="58" t="s">
        <v>108</v>
      </c>
      <c r="B24" s="138">
        <v>8746752.74594</v>
      </c>
      <c r="C24" s="138">
        <v>11956323.94031</v>
      </c>
      <c r="D24" s="138">
        <v>9138422.560290001</v>
      </c>
      <c r="E24" s="138">
        <v>9265973.8799</v>
      </c>
      <c r="G24" s="46"/>
    </row>
    <row r="25" spans="1:7" ht="12.75">
      <c r="A25" s="58" t="s">
        <v>109</v>
      </c>
      <c r="B25" s="138">
        <v>348340.30704</v>
      </c>
      <c r="C25" s="138">
        <v>366391.46404000005</v>
      </c>
      <c r="D25" s="138">
        <v>324274.85006</v>
      </c>
      <c r="E25" s="138">
        <v>180205.09230000002</v>
      </c>
      <c r="G25" s="46"/>
    </row>
    <row r="26" spans="1:7" ht="12.75">
      <c r="A26" s="58" t="s">
        <v>110</v>
      </c>
      <c r="B26" s="138">
        <v>304403.91281</v>
      </c>
      <c r="C26" s="138">
        <v>271641.67934</v>
      </c>
      <c r="D26" s="138">
        <v>341045.05818</v>
      </c>
      <c r="E26" s="138">
        <v>262173.43876</v>
      </c>
      <c r="G26" s="46"/>
    </row>
    <row r="27" spans="1:7" ht="12.75">
      <c r="A27" s="58" t="s">
        <v>111</v>
      </c>
      <c r="B27" s="138">
        <v>517787.96836</v>
      </c>
      <c r="C27" s="138">
        <v>534936.46514</v>
      </c>
      <c r="D27" s="138">
        <v>528455.49543</v>
      </c>
      <c r="E27" s="138">
        <v>1072062.59428</v>
      </c>
      <c r="G27" s="46"/>
    </row>
    <row r="28" spans="1:7" ht="12.75">
      <c r="A28" s="58" t="s">
        <v>112</v>
      </c>
      <c r="B28" s="138">
        <v>987387.24528</v>
      </c>
      <c r="C28" s="138">
        <v>965206.8881</v>
      </c>
      <c r="D28" s="138">
        <v>1217938.6083499999</v>
      </c>
      <c r="E28" s="138">
        <v>926845.81107</v>
      </c>
      <c r="G28" s="46"/>
    </row>
    <row r="29" spans="1:5" ht="12.75">
      <c r="A29" s="58"/>
      <c r="B29" s="138"/>
      <c r="C29" s="138"/>
      <c r="D29" s="138"/>
      <c r="E29" s="138"/>
    </row>
    <row r="30" spans="1:5" ht="12.75">
      <c r="A30" s="61" t="s">
        <v>113</v>
      </c>
      <c r="B30" s="133">
        <f>SUM(B6:B9,B20:B21,B24:B28)</f>
        <v>18201479.0907</v>
      </c>
      <c r="C30" s="133">
        <f>SUM(C6:C9,C20:C21,C24:C28)</f>
        <v>21103850.90306</v>
      </c>
      <c r="D30" s="133">
        <f>SUM(D6:D9,D20:D21,D24:D28)</f>
        <v>18620029.84289</v>
      </c>
      <c r="E30" s="133">
        <f>SUM(E6:E9,E20:E21,E24:E28)</f>
        <v>19259268.15219</v>
      </c>
    </row>
    <row r="31" spans="1:5" ht="12.75">
      <c r="A31" s="62"/>
      <c r="B31" s="63"/>
      <c r="C31" s="63"/>
      <c r="D31" s="63"/>
      <c r="E31" s="63"/>
    </row>
    <row r="32" spans="1:6" ht="20.25" customHeight="1">
      <c r="A32" s="58" t="s">
        <v>30</v>
      </c>
      <c r="B32" s="64"/>
      <c r="C32" s="64"/>
      <c r="D32" s="64"/>
      <c r="E32" s="64"/>
      <c r="F32" s="64"/>
    </row>
    <row r="34" spans="2:6" ht="12.75">
      <c r="B34" s="59"/>
      <c r="C34" s="59"/>
      <c r="D34" s="59"/>
      <c r="E34" s="59"/>
      <c r="F34" s="59"/>
    </row>
    <row r="35" ht="15.75" customHeight="1"/>
  </sheetData>
  <sheetProtection/>
  <mergeCells count="5">
    <mergeCell ref="D3:D4"/>
    <mergeCell ref="A3:A4"/>
    <mergeCell ref="C3:C4"/>
    <mergeCell ref="B3:B4"/>
    <mergeCell ref="E3:E4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A26" sqref="A26"/>
    </sheetView>
  </sheetViews>
  <sheetFormatPr defaultColWidth="8.00390625" defaultRowHeight="15.75"/>
  <cols>
    <col min="1" max="1" width="36.50390625" style="22" customWidth="1"/>
    <col min="2" max="2" width="8.375" style="23" customWidth="1"/>
    <col min="3" max="3" width="8.875" style="23" customWidth="1"/>
    <col min="4" max="4" width="9.50390625" style="23" bestFit="1" customWidth="1"/>
    <col min="5" max="5" width="9.00390625" style="0" customWidth="1"/>
    <col min="6" max="16384" width="8.00390625" style="21" customWidth="1"/>
  </cols>
  <sheetData>
    <row r="1" spans="1:4" ht="26.25" customHeight="1">
      <c r="A1" s="174" t="s">
        <v>34</v>
      </c>
      <c r="B1" s="174"/>
      <c r="C1" s="174"/>
      <c r="D1" s="174"/>
    </row>
    <row r="2" spans="1:5" ht="24.75" customHeight="1">
      <c r="A2" s="33" t="s">
        <v>4</v>
      </c>
      <c r="B2" s="34" t="s">
        <v>5</v>
      </c>
      <c r="C2" s="41" t="s">
        <v>7</v>
      </c>
      <c r="D2" s="41" t="s">
        <v>8</v>
      </c>
      <c r="E2" s="41">
        <v>2009</v>
      </c>
    </row>
    <row r="3" spans="1:4" ht="15.75">
      <c r="A3" s="25"/>
      <c r="B3" s="21"/>
      <c r="C3" s="21"/>
      <c r="D3" s="21"/>
    </row>
    <row r="4" spans="1:8" ht="12.75">
      <c r="A4" s="26" t="s">
        <v>13</v>
      </c>
      <c r="B4" s="141">
        <v>24956.65952</v>
      </c>
      <c r="C4" s="141">
        <v>26176</v>
      </c>
      <c r="D4" s="141">
        <v>26787</v>
      </c>
      <c r="E4" s="141">
        <v>26709</v>
      </c>
      <c r="G4" s="47"/>
      <c r="H4" s="78"/>
    </row>
    <row r="5" spans="1:8" ht="12.75">
      <c r="A5" s="26" t="s">
        <v>116</v>
      </c>
      <c r="B5" s="141">
        <v>1393</v>
      </c>
      <c r="C5" s="141">
        <v>1402</v>
      </c>
      <c r="D5" s="141">
        <v>1417</v>
      </c>
      <c r="E5" s="141">
        <v>1329</v>
      </c>
      <c r="G5" s="47"/>
      <c r="H5" s="78"/>
    </row>
    <row r="6" spans="1:8" ht="12.75">
      <c r="A6" s="26" t="s">
        <v>117</v>
      </c>
      <c r="B6" s="141">
        <v>8664</v>
      </c>
      <c r="C6" s="141">
        <v>9915</v>
      </c>
      <c r="D6" s="141">
        <v>10306</v>
      </c>
      <c r="E6" s="141">
        <v>10193</v>
      </c>
      <c r="G6" s="47"/>
      <c r="H6" s="78"/>
    </row>
    <row r="7" spans="1:8" ht="12.75">
      <c r="A7" s="26" t="s">
        <v>118</v>
      </c>
      <c r="B7" s="141">
        <v>10333</v>
      </c>
      <c r="C7" s="141">
        <v>10569</v>
      </c>
      <c r="D7" s="141">
        <v>12626</v>
      </c>
      <c r="E7" s="141">
        <v>12090</v>
      </c>
      <c r="F7" s="78"/>
      <c r="G7" s="47"/>
      <c r="H7" s="78"/>
    </row>
    <row r="8" spans="1:8" ht="12.75">
      <c r="A8" s="26" t="s">
        <v>119</v>
      </c>
      <c r="B8" s="141">
        <f>SUM(B9:B11)</f>
        <v>506.31735000000003</v>
      </c>
      <c r="C8" s="141">
        <f>SUM(C9:C11)</f>
        <v>473.94666</v>
      </c>
      <c r="D8" s="141">
        <f>SUM(D9:D11)</f>
        <v>471.17841000000004</v>
      </c>
      <c r="E8" s="141">
        <f>SUM(E9:E11)</f>
        <v>475</v>
      </c>
      <c r="G8" s="47"/>
      <c r="H8" s="78"/>
    </row>
    <row r="9" spans="1:8" ht="12.75">
      <c r="A9" s="27" t="s">
        <v>120</v>
      </c>
      <c r="B9" s="142">
        <v>15.81342</v>
      </c>
      <c r="C9" s="142">
        <v>17.36837</v>
      </c>
      <c r="D9" s="142">
        <v>13</v>
      </c>
      <c r="E9" s="141">
        <v>10</v>
      </c>
      <c r="G9" s="47"/>
      <c r="H9" s="78"/>
    </row>
    <row r="10" spans="1:8" ht="12.75">
      <c r="A10" s="27" t="s">
        <v>121</v>
      </c>
      <c r="B10" s="142">
        <v>176.56132</v>
      </c>
      <c r="C10" s="142">
        <v>201.59076000000002</v>
      </c>
      <c r="D10" s="142">
        <v>267.17841000000004</v>
      </c>
      <c r="E10" s="141">
        <v>257</v>
      </c>
      <c r="G10" s="47"/>
      <c r="H10" s="78"/>
    </row>
    <row r="11" spans="1:8" ht="12.75">
      <c r="A11" s="27" t="s">
        <v>122</v>
      </c>
      <c r="B11" s="142">
        <v>313.94261</v>
      </c>
      <c r="C11" s="142">
        <v>254.98753</v>
      </c>
      <c r="D11" s="142">
        <v>191</v>
      </c>
      <c r="E11" s="141">
        <v>208</v>
      </c>
      <c r="G11" s="47"/>
      <c r="H11" s="78"/>
    </row>
    <row r="12" spans="1:8" ht="12.75">
      <c r="A12" s="28" t="s">
        <v>123</v>
      </c>
      <c r="B12" s="143">
        <v>1738.88925</v>
      </c>
      <c r="C12" s="143">
        <v>728</v>
      </c>
      <c r="D12" s="143">
        <v>531</v>
      </c>
      <c r="E12" s="141">
        <v>852</v>
      </c>
      <c r="F12" s="47"/>
      <c r="G12" s="47"/>
      <c r="H12" s="78"/>
    </row>
    <row r="13" spans="1:8" ht="12.75">
      <c r="A13" s="26" t="s">
        <v>61</v>
      </c>
      <c r="B13" s="141">
        <v>946.83762</v>
      </c>
      <c r="C13" s="141">
        <v>1510</v>
      </c>
      <c r="D13" s="141">
        <v>1332</v>
      </c>
      <c r="E13" s="141">
        <v>2169</v>
      </c>
      <c r="G13" s="47"/>
      <c r="H13" s="78"/>
    </row>
    <row r="14" spans="1:8" s="30" customFormat="1" ht="12.75">
      <c r="A14" s="25" t="s">
        <v>124</v>
      </c>
      <c r="B14" s="29">
        <f>SUM(B4:B9,B12:B13)</f>
        <v>48554.517159999996</v>
      </c>
      <c r="C14" s="29">
        <f>SUM(C4:C9,C12:C13)</f>
        <v>50791.31503</v>
      </c>
      <c r="D14" s="29">
        <f>SUM(D4:D8,D12:D13)</f>
        <v>53470.17841</v>
      </c>
      <c r="E14" s="29">
        <f>SUM(E4:E8,E12:E13)</f>
        <v>53817</v>
      </c>
      <c r="G14" s="47"/>
      <c r="H14" s="78"/>
    </row>
    <row r="15" spans="1:8" s="30" customFormat="1" ht="5.25" customHeight="1">
      <c r="A15" s="25"/>
      <c r="B15" s="141"/>
      <c r="C15" s="141"/>
      <c r="D15" s="141"/>
      <c r="E15" s="156"/>
      <c r="G15" s="47"/>
      <c r="H15" s="78"/>
    </row>
    <row r="16" spans="1:8" ht="12.75">
      <c r="A16" s="26" t="s">
        <v>125</v>
      </c>
      <c r="B16" s="141">
        <v>1342.4446</v>
      </c>
      <c r="C16" s="141">
        <v>852</v>
      </c>
      <c r="D16" s="141">
        <v>1074</v>
      </c>
      <c r="E16" s="141">
        <v>1282</v>
      </c>
      <c r="G16" s="47"/>
      <c r="H16" s="78"/>
    </row>
    <row r="17" spans="1:8" ht="12.75">
      <c r="A17" s="26" t="s">
        <v>63</v>
      </c>
      <c r="B17" s="141">
        <f>SUM(B18:B20)</f>
        <v>393.25513</v>
      </c>
      <c r="C17" s="141">
        <v>818</v>
      </c>
      <c r="D17" s="141">
        <v>872</v>
      </c>
      <c r="E17" s="141">
        <v>480</v>
      </c>
      <c r="F17" s="78"/>
      <c r="G17" s="47"/>
      <c r="H17" s="78"/>
    </row>
    <row r="18" spans="1:8" ht="12.75">
      <c r="A18" s="27" t="s">
        <v>120</v>
      </c>
      <c r="B18" s="142">
        <v>364.65112</v>
      </c>
      <c r="C18" s="142">
        <v>787.64046</v>
      </c>
      <c r="D18" s="142">
        <v>827.3158000000001</v>
      </c>
      <c r="E18" s="141">
        <v>362</v>
      </c>
      <c r="G18" s="47"/>
      <c r="H18" s="78"/>
    </row>
    <row r="19" spans="1:8" ht="12.75">
      <c r="A19" s="27" t="s">
        <v>121</v>
      </c>
      <c r="B19" s="142">
        <v>1.55389</v>
      </c>
      <c r="C19" s="142">
        <v>2.07348</v>
      </c>
      <c r="D19" s="142">
        <v>1</v>
      </c>
      <c r="E19" s="141">
        <v>4</v>
      </c>
      <c r="G19" s="47"/>
      <c r="H19" s="78"/>
    </row>
    <row r="20" spans="1:8" ht="12.75">
      <c r="A20" s="27" t="s">
        <v>122</v>
      </c>
      <c r="B20" s="142">
        <v>27.05012</v>
      </c>
      <c r="C20" s="142">
        <v>28</v>
      </c>
      <c r="D20" s="142">
        <v>44</v>
      </c>
      <c r="E20" s="141">
        <v>113</v>
      </c>
      <c r="G20" s="47"/>
      <c r="H20" s="78"/>
    </row>
    <row r="21" spans="1:8" ht="12.75" customHeight="1">
      <c r="A21" s="26" t="s">
        <v>126</v>
      </c>
      <c r="B21" s="141">
        <v>956.56757</v>
      </c>
      <c r="C21" s="141">
        <v>903</v>
      </c>
      <c r="D21" s="141">
        <v>873</v>
      </c>
      <c r="E21" s="141">
        <v>782</v>
      </c>
      <c r="G21" s="47"/>
      <c r="H21" s="78"/>
    </row>
    <row r="22" spans="1:8" ht="12.75">
      <c r="A22" s="26" t="s">
        <v>127</v>
      </c>
      <c r="B22" s="141">
        <v>39.76715</v>
      </c>
      <c r="C22" s="141">
        <v>65</v>
      </c>
      <c r="D22" s="141">
        <v>50</v>
      </c>
      <c r="E22" s="141">
        <v>535</v>
      </c>
      <c r="G22" s="47"/>
      <c r="H22" s="78"/>
    </row>
    <row r="23" spans="1:8" ht="12.75">
      <c r="A23" s="25" t="s">
        <v>128</v>
      </c>
      <c r="B23" s="31">
        <f>SUM(B16:B17,B21:B22)</f>
        <v>2732.03445</v>
      </c>
      <c r="C23" s="31">
        <f>SUM(C16:C17,C21:C22)</f>
        <v>2638</v>
      </c>
      <c r="D23" s="31">
        <f>SUM(D16:D17,D21:D22)</f>
        <v>2869</v>
      </c>
      <c r="E23" s="29">
        <f>SUM(E16:E17,E21:E22)</f>
        <v>3079</v>
      </c>
      <c r="G23" s="47"/>
      <c r="H23" s="78"/>
    </row>
    <row r="24" spans="1:8" s="30" customFormat="1" ht="19.5" customHeight="1">
      <c r="A24" s="25" t="s">
        <v>20</v>
      </c>
      <c r="B24" s="29">
        <f>SUM(B14,B23)</f>
        <v>51286.551609999995</v>
      </c>
      <c r="C24" s="29">
        <f>SUM(C14,C23)</f>
        <v>53429.31503</v>
      </c>
      <c r="D24" s="29">
        <f>SUM(D14,D23)</f>
        <v>56339.17841</v>
      </c>
      <c r="E24" s="29">
        <f>SUM(E14,E23)</f>
        <v>56896</v>
      </c>
      <c r="G24" s="47"/>
      <c r="H24" s="78"/>
    </row>
    <row r="25" spans="1:5" s="30" customFormat="1" ht="12.75" customHeight="1">
      <c r="A25" s="24"/>
      <c r="B25" s="32"/>
      <c r="C25" s="32"/>
      <c r="D25" s="32"/>
      <c r="E25" s="157"/>
    </row>
    <row r="26" spans="1:4" s="30" customFormat="1" ht="13.5" customHeight="1">
      <c r="A26" s="149" t="s">
        <v>114</v>
      </c>
      <c r="B26" s="29"/>
      <c r="C26" s="29"/>
      <c r="D26" s="29"/>
    </row>
    <row r="27" spans="1:4" s="30" customFormat="1" ht="12.75">
      <c r="A27" s="55" t="s">
        <v>115</v>
      </c>
      <c r="B27" s="29"/>
      <c r="C27" s="29"/>
      <c r="D27" s="29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G21" sqref="G21"/>
    </sheetView>
  </sheetViews>
  <sheetFormatPr defaultColWidth="9.00390625" defaultRowHeight="15.75"/>
  <cols>
    <col min="1" max="1" width="36.75390625" style="65" customWidth="1"/>
    <col min="2" max="4" width="10.00390625" style="65" customWidth="1"/>
    <col min="5" max="7" width="9.00390625" style="65" customWidth="1"/>
    <col min="8" max="8" width="9.50390625" style="65" bestFit="1" customWidth="1"/>
    <col min="9" max="16384" width="9.00390625" style="65" customWidth="1"/>
  </cols>
  <sheetData>
    <row r="1" spans="1:4" ht="39" customHeight="1">
      <c r="A1" s="175" t="s">
        <v>35</v>
      </c>
      <c r="B1" s="175"/>
      <c r="C1" s="175"/>
      <c r="D1" s="175"/>
    </row>
    <row r="2" spans="1:5" ht="24.75" customHeight="1">
      <c r="A2" s="33" t="s">
        <v>143</v>
      </c>
      <c r="B2" s="34" t="s">
        <v>5</v>
      </c>
      <c r="C2" s="41" t="s">
        <v>7</v>
      </c>
      <c r="D2" s="41" t="s">
        <v>8</v>
      </c>
      <c r="E2" s="154" t="s">
        <v>9</v>
      </c>
    </row>
    <row r="3" spans="1:4" ht="12.75">
      <c r="A3" s="66"/>
      <c r="B3" s="67"/>
      <c r="C3" s="67"/>
      <c r="D3" s="67"/>
    </row>
    <row r="4" spans="1:8" ht="12.75">
      <c r="A4" s="26" t="s">
        <v>68</v>
      </c>
      <c r="B4" s="68">
        <v>13015</v>
      </c>
      <c r="C4" s="68">
        <v>12497</v>
      </c>
      <c r="D4" s="68">
        <v>12852</v>
      </c>
      <c r="E4" s="155">
        <v>11850</v>
      </c>
      <c r="G4" s="47"/>
      <c r="H4" s="78"/>
    </row>
    <row r="5" spans="1:7" ht="12.75">
      <c r="A5" s="26" t="s">
        <v>130</v>
      </c>
      <c r="B5" s="68">
        <v>18894</v>
      </c>
      <c r="C5" s="68">
        <v>19995</v>
      </c>
      <c r="D5" s="68">
        <v>19414</v>
      </c>
      <c r="E5" s="155">
        <v>15959</v>
      </c>
      <c r="G5" s="47"/>
    </row>
    <row r="6" spans="1:7" ht="12.75">
      <c r="A6" s="26" t="s">
        <v>131</v>
      </c>
      <c r="B6" s="68">
        <f>SUM(B7:B8)</f>
        <v>18176.00856</v>
      </c>
      <c r="C6" s="68">
        <f>SUM(C7:C8)</f>
        <v>19557</v>
      </c>
      <c r="D6" s="68">
        <f>SUM(D7:D8)</f>
        <v>20210</v>
      </c>
      <c r="E6" s="68">
        <f>SUM(E7:E8)</f>
        <v>21381</v>
      </c>
      <c r="G6" s="47"/>
    </row>
    <row r="7" spans="1:7" ht="12.75">
      <c r="A7" s="27" t="s">
        <v>132</v>
      </c>
      <c r="B7" s="69">
        <v>17543</v>
      </c>
      <c r="C7" s="69">
        <v>18979</v>
      </c>
      <c r="D7" s="69">
        <v>19735</v>
      </c>
      <c r="E7" s="155">
        <v>20940</v>
      </c>
      <c r="G7" s="47"/>
    </row>
    <row r="8" spans="1:7" ht="12.75">
      <c r="A8" s="27" t="s">
        <v>133</v>
      </c>
      <c r="B8" s="69">
        <v>633.0085600000001</v>
      </c>
      <c r="C8" s="69">
        <v>578</v>
      </c>
      <c r="D8" s="69">
        <v>475</v>
      </c>
      <c r="E8" s="155">
        <v>441</v>
      </c>
      <c r="G8" s="47"/>
    </row>
    <row r="9" spans="1:7" ht="12.75">
      <c r="A9" s="26" t="s">
        <v>134</v>
      </c>
      <c r="B9" s="68">
        <v>1839.75437</v>
      </c>
      <c r="C9" s="68">
        <v>2020</v>
      </c>
      <c r="D9" s="68">
        <v>2249</v>
      </c>
      <c r="E9" s="155">
        <v>1995</v>
      </c>
      <c r="G9" s="47"/>
    </row>
    <row r="10" spans="1:7" ht="12.75">
      <c r="A10" s="26" t="s">
        <v>123</v>
      </c>
      <c r="B10" s="68">
        <v>4444</v>
      </c>
      <c r="C10" s="68">
        <v>4890</v>
      </c>
      <c r="D10" s="68">
        <v>3843</v>
      </c>
      <c r="E10" s="155">
        <v>4266</v>
      </c>
      <c r="G10" s="47"/>
    </row>
    <row r="11" spans="1:8" ht="12.75">
      <c r="A11" s="26" t="s">
        <v>135</v>
      </c>
      <c r="B11" s="68">
        <v>4227</v>
      </c>
      <c r="C11" s="68">
        <v>4580</v>
      </c>
      <c r="D11" s="68">
        <v>3648</v>
      </c>
      <c r="E11" s="155">
        <v>3593</v>
      </c>
      <c r="F11" s="74"/>
      <c r="G11" s="47"/>
      <c r="H11" s="74"/>
    </row>
    <row r="12" spans="1:7" ht="12.75">
      <c r="A12" s="25" t="s">
        <v>136</v>
      </c>
      <c r="B12" s="70">
        <f>SUM(B4:B6,B9,B10,B11)</f>
        <v>60595.762930000004</v>
      </c>
      <c r="C12" s="70">
        <f>SUM(C4:C6,C9,C10,C11)</f>
        <v>63539</v>
      </c>
      <c r="D12" s="70">
        <f>SUM(D4:D6,D9,D10,D11)</f>
        <v>62216</v>
      </c>
      <c r="E12" s="70">
        <f>SUM(E4:E6,E9,E10,E11)</f>
        <v>59044</v>
      </c>
      <c r="F12" s="71"/>
      <c r="G12" s="47"/>
    </row>
    <row r="13" spans="1:7" ht="12.75">
      <c r="A13" s="25"/>
      <c r="B13" s="68"/>
      <c r="C13" s="68"/>
      <c r="D13" s="68"/>
      <c r="E13" s="155"/>
      <c r="G13" s="47"/>
    </row>
    <row r="14" spans="1:7" ht="12.75">
      <c r="A14" s="26" t="s">
        <v>137</v>
      </c>
      <c r="B14" s="68">
        <v>2820</v>
      </c>
      <c r="C14" s="68">
        <v>3044</v>
      </c>
      <c r="D14" s="68">
        <v>3409</v>
      </c>
      <c r="E14" s="155">
        <v>2981</v>
      </c>
      <c r="G14" s="47"/>
    </row>
    <row r="15" spans="1:7" ht="12.75">
      <c r="A15" s="26" t="s">
        <v>138</v>
      </c>
      <c r="B15" s="68">
        <v>1487</v>
      </c>
      <c r="C15" s="68">
        <v>1096</v>
      </c>
      <c r="D15" s="68">
        <v>723</v>
      </c>
      <c r="E15" s="155">
        <v>725</v>
      </c>
      <c r="G15" s="47"/>
    </row>
    <row r="16" spans="1:7" ht="12.75">
      <c r="A16" s="26" t="s">
        <v>63</v>
      </c>
      <c r="B16" s="68">
        <v>1677</v>
      </c>
      <c r="C16" s="68">
        <f>SUM(C17:C18)</f>
        <v>1207</v>
      </c>
      <c r="D16" s="68">
        <f>SUM(D17:D18)</f>
        <v>1279</v>
      </c>
      <c r="E16" s="68">
        <f>SUM(E17:E18)</f>
        <v>1325</v>
      </c>
      <c r="G16" s="47"/>
    </row>
    <row r="17" spans="1:7" ht="12.75">
      <c r="A17" s="27" t="s">
        <v>132</v>
      </c>
      <c r="B17" s="69">
        <v>382</v>
      </c>
      <c r="C17" s="69">
        <v>170</v>
      </c>
      <c r="D17" s="69">
        <v>177</v>
      </c>
      <c r="E17" s="155">
        <v>206</v>
      </c>
      <c r="G17" s="47"/>
    </row>
    <row r="18" spans="1:7" ht="12.75">
      <c r="A18" s="27" t="s">
        <v>139</v>
      </c>
      <c r="B18" s="69">
        <v>1294.3181499999998</v>
      </c>
      <c r="C18" s="69">
        <v>1037</v>
      </c>
      <c r="D18" s="69">
        <v>1102</v>
      </c>
      <c r="E18" s="155">
        <v>1119</v>
      </c>
      <c r="G18" s="47"/>
    </row>
    <row r="19" spans="1:7" ht="12.75">
      <c r="A19" s="26" t="s">
        <v>140</v>
      </c>
      <c r="B19" s="68">
        <v>1840</v>
      </c>
      <c r="C19" s="68">
        <v>1874</v>
      </c>
      <c r="D19" s="68">
        <v>3692</v>
      </c>
      <c r="E19" s="155">
        <v>1021</v>
      </c>
      <c r="G19" s="47"/>
    </row>
    <row r="20" spans="1:7" ht="12.75">
      <c r="A20" s="26" t="s">
        <v>141</v>
      </c>
      <c r="B20" s="68">
        <v>1947.74369</v>
      </c>
      <c r="C20" s="68">
        <v>1288.04768</v>
      </c>
      <c r="D20" s="68">
        <v>1478</v>
      </c>
      <c r="E20" s="155">
        <v>1356</v>
      </c>
      <c r="G20" s="47"/>
    </row>
    <row r="21" spans="1:7" ht="12.75">
      <c r="A21" s="26" t="s">
        <v>135</v>
      </c>
      <c r="B21" s="68">
        <v>169</v>
      </c>
      <c r="C21" s="68">
        <v>172</v>
      </c>
      <c r="D21" s="68">
        <v>38.77798000000001</v>
      </c>
      <c r="E21" s="155">
        <v>31</v>
      </c>
      <c r="G21" s="47"/>
    </row>
    <row r="22" spans="1:7" ht="12.75">
      <c r="A22" s="25" t="s">
        <v>142</v>
      </c>
      <c r="B22" s="72">
        <f>SUM(B14:B16,B19:B21)</f>
        <v>9940.74369</v>
      </c>
      <c r="C22" s="72">
        <f>SUM(C14:C16,C19:C21)</f>
        <v>8681.04768</v>
      </c>
      <c r="D22" s="72">
        <f>SUM(D14:D16,D19:D21)</f>
        <v>10619.77798</v>
      </c>
      <c r="E22" s="72">
        <f>SUM(E14:E16,E19:E21)</f>
        <v>7439</v>
      </c>
      <c r="F22" s="47"/>
      <c r="G22" s="47"/>
    </row>
    <row r="23" spans="1:7" ht="12.75">
      <c r="A23" s="25"/>
      <c r="B23" s="68"/>
      <c r="C23" s="68"/>
      <c r="D23" s="68"/>
      <c r="E23" s="155"/>
      <c r="G23" s="47"/>
    </row>
    <row r="24" spans="1:7" ht="12.75">
      <c r="A24" s="53" t="s">
        <v>29</v>
      </c>
      <c r="B24" s="73">
        <f>B12+B22</f>
        <v>70536.50662</v>
      </c>
      <c r="C24" s="73">
        <f>C12+C22</f>
        <v>72220.04768</v>
      </c>
      <c r="D24" s="73">
        <f>D12+D22</f>
        <v>72835.77798</v>
      </c>
      <c r="E24" s="73">
        <f>E12+E22</f>
        <v>66483</v>
      </c>
      <c r="F24" s="74"/>
      <c r="G24" s="47"/>
    </row>
    <row r="25" spans="1:5" ht="12.75">
      <c r="A25" s="75"/>
      <c r="B25" s="76"/>
      <c r="C25" s="76"/>
      <c r="D25" s="76"/>
      <c r="E25" s="126"/>
    </row>
    <row r="26" spans="1:4" ht="13.5" customHeight="1">
      <c r="A26" s="169" t="s">
        <v>114</v>
      </c>
      <c r="B26" s="77"/>
      <c r="C26" s="77"/>
      <c r="D26" s="77"/>
    </row>
    <row r="27" spans="1:4" ht="12.75" customHeight="1">
      <c r="A27" s="166" t="s">
        <v>129</v>
      </c>
      <c r="B27" s="77"/>
      <c r="C27" s="77"/>
      <c r="D27" s="77"/>
    </row>
    <row r="29" spans="2:5" ht="12.75">
      <c r="B29" s="74"/>
      <c r="C29" s="74"/>
      <c r="D29" s="74"/>
      <c r="E29" s="74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zoomScalePageLayoutView="0" workbookViewId="0" topLeftCell="A1">
      <selection activeCell="H11" sqref="H11"/>
    </sheetView>
  </sheetViews>
  <sheetFormatPr defaultColWidth="8.00390625" defaultRowHeight="15.75"/>
  <cols>
    <col min="1" max="1" width="25.375" style="35" customWidth="1"/>
    <col min="2" max="5" width="10.625" style="35" customWidth="1"/>
    <col min="6" max="16384" width="8.00390625" style="35" customWidth="1"/>
  </cols>
  <sheetData>
    <row r="1" ht="12.75">
      <c r="A1" s="12" t="s">
        <v>178</v>
      </c>
    </row>
    <row r="2" ht="12.75">
      <c r="A2" s="40"/>
    </row>
    <row r="3" spans="1:5" ht="24.75" customHeight="1">
      <c r="A3" s="33"/>
      <c r="B3" s="45">
        <v>2007</v>
      </c>
      <c r="C3" s="45" t="s">
        <v>8</v>
      </c>
      <c r="D3" s="45" t="s">
        <v>9</v>
      </c>
      <c r="E3" s="45" t="s">
        <v>10</v>
      </c>
    </row>
    <row r="4" ht="12.75">
      <c r="A4" s="144"/>
    </row>
    <row r="5" spans="1:5" ht="12.75">
      <c r="A5" s="145" t="s">
        <v>13</v>
      </c>
      <c r="B5" s="146">
        <v>1120405</v>
      </c>
      <c r="C5" s="146">
        <v>1187778</v>
      </c>
      <c r="D5" s="146">
        <v>1182599</v>
      </c>
      <c r="E5" s="146">
        <v>1208035</v>
      </c>
    </row>
    <row r="6" spans="1:5" ht="12.75">
      <c r="A6" s="36" t="s">
        <v>144</v>
      </c>
      <c r="B6" s="147">
        <v>745532</v>
      </c>
      <c r="C6" s="147">
        <v>765674</v>
      </c>
      <c r="D6" s="147">
        <v>793046</v>
      </c>
      <c r="E6" s="146">
        <v>760106</v>
      </c>
    </row>
    <row r="7" spans="1:5" ht="12.75">
      <c r="A7" s="36" t="s">
        <v>145</v>
      </c>
      <c r="B7" s="147">
        <v>332792</v>
      </c>
      <c r="C7" s="147">
        <v>369562</v>
      </c>
      <c r="D7" s="147">
        <v>348359</v>
      </c>
      <c r="E7" s="146">
        <v>416369</v>
      </c>
    </row>
    <row r="8" spans="1:5" ht="12.75">
      <c r="A8" s="36" t="s">
        <v>146</v>
      </c>
      <c r="B8" s="147">
        <v>42081</v>
      </c>
      <c r="C8" s="147">
        <v>52542</v>
      </c>
      <c r="D8" s="147">
        <v>41194</v>
      </c>
      <c r="E8" s="146">
        <v>31560</v>
      </c>
    </row>
    <row r="9" spans="1:5" ht="12.75">
      <c r="A9" s="145" t="s">
        <v>147</v>
      </c>
      <c r="B9" s="146">
        <f>SUM(B10:B13)</f>
        <v>2625339.7638794137</v>
      </c>
      <c r="C9" s="146">
        <f>SUM(C10:C13)</f>
        <v>2734081</v>
      </c>
      <c r="D9" s="146">
        <f>SUM(D10:D13)</f>
        <v>2934123</v>
      </c>
      <c r="E9" s="146">
        <f>SUM(E10:E13)</f>
        <v>2900649</v>
      </c>
    </row>
    <row r="10" spans="1:5" ht="12.75">
      <c r="A10" s="36" t="s">
        <v>148</v>
      </c>
      <c r="B10" s="147">
        <v>1436002.687549415</v>
      </c>
      <c r="C10" s="147">
        <v>1536227</v>
      </c>
      <c r="D10" s="147">
        <v>1715299</v>
      </c>
      <c r="E10" s="146">
        <v>1715856</v>
      </c>
    </row>
    <row r="11" spans="1:5" ht="12.75">
      <c r="A11" s="36" t="s">
        <v>149</v>
      </c>
      <c r="B11" s="147">
        <v>1170485.2356942869</v>
      </c>
      <c r="C11" s="147">
        <v>1178299</v>
      </c>
      <c r="D11" s="147">
        <v>1193004</v>
      </c>
      <c r="E11" s="146">
        <v>1163215</v>
      </c>
    </row>
    <row r="12" spans="1:6" ht="12.75">
      <c r="A12" s="36" t="s">
        <v>150</v>
      </c>
      <c r="B12" s="147">
        <v>4243.147233596676</v>
      </c>
      <c r="C12" s="147">
        <v>3156</v>
      </c>
      <c r="D12" s="147">
        <v>5717</v>
      </c>
      <c r="E12" s="146">
        <v>1497</v>
      </c>
      <c r="F12" s="46"/>
    </row>
    <row r="13" spans="1:5" ht="12.75">
      <c r="A13" s="36" t="s">
        <v>151</v>
      </c>
      <c r="B13" s="147">
        <v>14608.693402115192</v>
      </c>
      <c r="C13" s="147">
        <v>16399</v>
      </c>
      <c r="D13" s="147">
        <v>20103</v>
      </c>
      <c r="E13" s="146">
        <v>20081</v>
      </c>
    </row>
    <row r="14" spans="1:5" ht="12.75">
      <c r="A14" s="145" t="s">
        <v>17</v>
      </c>
      <c r="B14" s="146">
        <v>327988</v>
      </c>
      <c r="C14" s="146">
        <v>436812</v>
      </c>
      <c r="D14" s="146">
        <v>416615</v>
      </c>
      <c r="E14" s="146">
        <v>407274</v>
      </c>
    </row>
    <row r="15" spans="1:5" ht="12.75">
      <c r="A15" s="36" t="s">
        <v>50</v>
      </c>
      <c r="B15" s="147">
        <v>264564</v>
      </c>
      <c r="C15" s="147">
        <v>273804</v>
      </c>
      <c r="D15" s="147">
        <v>260517</v>
      </c>
      <c r="E15" s="146">
        <v>260557</v>
      </c>
    </row>
    <row r="16" spans="1:5" ht="25.5">
      <c r="A16" s="36" t="s">
        <v>152</v>
      </c>
      <c r="B16" s="147">
        <v>41185</v>
      </c>
      <c r="C16" s="147">
        <v>129822</v>
      </c>
      <c r="D16" s="147">
        <v>140411</v>
      </c>
      <c r="E16" s="146">
        <v>132180</v>
      </c>
    </row>
    <row r="17" spans="1:5" ht="12.75">
      <c r="A17" s="36" t="s">
        <v>153</v>
      </c>
      <c r="B17" s="147">
        <v>22239</v>
      </c>
      <c r="C17" s="147">
        <v>33186</v>
      </c>
      <c r="D17" s="147">
        <v>15687</v>
      </c>
      <c r="E17" s="146">
        <v>14537</v>
      </c>
    </row>
    <row r="18" spans="1:5" ht="12.75">
      <c r="A18" s="37" t="s">
        <v>154</v>
      </c>
      <c r="B18" s="37">
        <v>4073733</v>
      </c>
      <c r="C18" s="37">
        <v>4358670</v>
      </c>
      <c r="D18" s="37">
        <v>4533338</v>
      </c>
      <c r="E18" s="37">
        <v>4515958</v>
      </c>
    </row>
    <row r="19" spans="1:5" ht="12.75">
      <c r="A19" s="145"/>
      <c r="E19" s="146"/>
    </row>
    <row r="20" spans="1:5" ht="12.75">
      <c r="A20" s="145" t="s">
        <v>125</v>
      </c>
      <c r="B20" s="146">
        <v>40177</v>
      </c>
      <c r="C20" s="146">
        <v>36230</v>
      </c>
      <c r="D20" s="146">
        <v>34045</v>
      </c>
      <c r="E20" s="146">
        <v>42041</v>
      </c>
    </row>
    <row r="21" spans="1:5" ht="12.75">
      <c r="A21" s="145" t="s">
        <v>155</v>
      </c>
      <c r="B21" s="146">
        <f>SUM(B22:B25)</f>
        <v>423147</v>
      </c>
      <c r="C21" s="146">
        <v>565409</v>
      </c>
      <c r="D21" s="146">
        <v>481099</v>
      </c>
      <c r="E21" s="146">
        <v>422696</v>
      </c>
    </row>
    <row r="22" spans="1:5" ht="12.75">
      <c r="A22" s="36" t="s">
        <v>148</v>
      </c>
      <c r="B22" s="147">
        <v>99594</v>
      </c>
      <c r="C22" s="147">
        <v>189989</v>
      </c>
      <c r="D22" s="147">
        <v>147164</v>
      </c>
      <c r="E22" s="146">
        <v>132056</v>
      </c>
    </row>
    <row r="23" spans="1:5" ht="12.75">
      <c r="A23" s="36" t="s">
        <v>149</v>
      </c>
      <c r="B23" s="147">
        <v>152158</v>
      </c>
      <c r="C23" s="147">
        <v>181300</v>
      </c>
      <c r="D23" s="147">
        <v>164321</v>
      </c>
      <c r="E23" s="146">
        <v>103167</v>
      </c>
    </row>
    <row r="24" spans="1:5" ht="12.75">
      <c r="A24" s="36" t="s">
        <v>151</v>
      </c>
      <c r="B24" s="147">
        <v>20034</v>
      </c>
      <c r="C24" s="147">
        <v>27443</v>
      </c>
      <c r="D24" s="147">
        <v>25640</v>
      </c>
      <c r="E24" s="146">
        <v>49815</v>
      </c>
    </row>
    <row r="25" spans="1:5" ht="12.75">
      <c r="A25" s="36" t="s">
        <v>156</v>
      </c>
      <c r="B25" s="147">
        <v>151361</v>
      </c>
      <c r="C25" s="147">
        <v>166677</v>
      </c>
      <c r="D25" s="147">
        <v>143974</v>
      </c>
      <c r="E25" s="146">
        <v>137658</v>
      </c>
    </row>
    <row r="26" spans="1:5" ht="12.75">
      <c r="A26" s="145" t="s">
        <v>126</v>
      </c>
      <c r="B26" s="146">
        <v>16843</v>
      </c>
      <c r="C26" s="146">
        <v>17749</v>
      </c>
      <c r="D26" s="146">
        <v>13813</v>
      </c>
      <c r="E26" s="146">
        <v>29182</v>
      </c>
    </row>
    <row r="27" spans="1:5" ht="12.75">
      <c r="A27" s="37" t="s">
        <v>157</v>
      </c>
      <c r="B27" s="37">
        <f>SUM(B20,B21,B26)</f>
        <v>480167</v>
      </c>
      <c r="C27" s="37">
        <f>SUM(C20,C21,C26)</f>
        <v>619388</v>
      </c>
      <c r="D27" s="37">
        <f>SUM(D20,D21,D26)</f>
        <v>528957</v>
      </c>
      <c r="E27" s="37">
        <f>SUM(E20,E21,E26)</f>
        <v>493919</v>
      </c>
    </row>
    <row r="28" spans="1:2" ht="12.75">
      <c r="A28" s="37"/>
      <c r="B28" s="37"/>
    </row>
    <row r="29" spans="1:5" ht="12.75">
      <c r="A29" s="37" t="s">
        <v>65</v>
      </c>
      <c r="B29" s="37">
        <v>1365960</v>
      </c>
      <c r="C29" s="37">
        <v>1319377</v>
      </c>
      <c r="D29" s="37">
        <v>1399861</v>
      </c>
      <c r="E29" s="37">
        <v>1225875</v>
      </c>
    </row>
    <row r="30" spans="1:2" ht="12.75">
      <c r="A30" s="37"/>
      <c r="B30" s="37"/>
    </row>
    <row r="31" spans="1:5" ht="12.75">
      <c r="A31" s="37" t="s">
        <v>20</v>
      </c>
      <c r="B31" s="37">
        <f>SUM(B18,B27,B29)</f>
        <v>5919860</v>
      </c>
      <c r="C31" s="37">
        <f>SUM(C18,C27,C29)</f>
        <v>6297435</v>
      </c>
      <c r="D31" s="37">
        <f>SUM(D18,D27,D29)</f>
        <v>6462156</v>
      </c>
      <c r="E31" s="37">
        <f>SUM(E18,E27,E29)</f>
        <v>6235752</v>
      </c>
    </row>
    <row r="32" ht="12.75">
      <c r="A32" s="144"/>
    </row>
    <row r="33" spans="1:5" ht="12.75">
      <c r="A33" s="145" t="s">
        <v>68</v>
      </c>
      <c r="B33" s="146">
        <v>1767107</v>
      </c>
      <c r="C33" s="146">
        <v>1899572</v>
      </c>
      <c r="D33" s="146">
        <v>1859020</v>
      </c>
      <c r="E33" s="146">
        <v>1801252</v>
      </c>
    </row>
    <row r="34" spans="1:5" ht="12.75">
      <c r="A34" s="145" t="s">
        <v>130</v>
      </c>
      <c r="B34" s="146">
        <v>1594776</v>
      </c>
      <c r="C34" s="146">
        <v>1614975</v>
      </c>
      <c r="D34" s="146">
        <v>1748370</v>
      </c>
      <c r="E34" s="146">
        <v>1788384</v>
      </c>
    </row>
    <row r="35" spans="1:5" ht="12.75">
      <c r="A35" s="145" t="s">
        <v>55</v>
      </c>
      <c r="B35" s="146">
        <v>370335</v>
      </c>
      <c r="C35" s="146">
        <v>342675</v>
      </c>
      <c r="D35" s="146">
        <v>361915</v>
      </c>
      <c r="E35" s="146">
        <v>391656</v>
      </c>
    </row>
    <row r="36" spans="1:5" ht="25.5">
      <c r="A36" s="145" t="s">
        <v>158</v>
      </c>
      <c r="B36" s="146">
        <v>150951</v>
      </c>
      <c r="C36" s="146">
        <v>151954</v>
      </c>
      <c r="D36" s="146">
        <v>150421</v>
      </c>
      <c r="E36" s="146">
        <v>143101</v>
      </c>
    </row>
    <row r="37" spans="1:5" ht="12.75">
      <c r="A37" s="145" t="s">
        <v>160</v>
      </c>
      <c r="B37" s="146"/>
      <c r="C37" s="146">
        <v>119122</v>
      </c>
      <c r="D37" s="146">
        <v>115766</v>
      </c>
      <c r="E37" s="146">
        <v>113985</v>
      </c>
    </row>
    <row r="38" spans="1:5" ht="12.75">
      <c r="A38" s="145" t="s">
        <v>77</v>
      </c>
      <c r="B38" s="146">
        <v>207891</v>
      </c>
      <c r="C38" s="146">
        <v>130812</v>
      </c>
      <c r="D38" s="146">
        <v>115766</v>
      </c>
      <c r="E38" s="146">
        <v>113985</v>
      </c>
    </row>
    <row r="39" spans="1:5" ht="12.75">
      <c r="A39" s="37" t="s">
        <v>159</v>
      </c>
      <c r="B39" s="37">
        <f>SUM(B33:B38)</f>
        <v>4091060</v>
      </c>
      <c r="C39" s="37">
        <f>SUM(C33:C38)</f>
        <v>4259110</v>
      </c>
      <c r="D39" s="37">
        <f>SUM(D33:D38)</f>
        <v>4351258</v>
      </c>
      <c r="E39" s="37">
        <f>SUM(E33:E38)</f>
        <v>4352363</v>
      </c>
    </row>
    <row r="40" ht="12.75">
      <c r="A40" s="37"/>
    </row>
    <row r="41" spans="1:5" ht="12.75">
      <c r="A41" s="145" t="s">
        <v>161</v>
      </c>
      <c r="B41" s="146">
        <v>803335</v>
      </c>
      <c r="C41" s="146">
        <v>724250</v>
      </c>
      <c r="D41" s="146">
        <v>694698</v>
      </c>
      <c r="E41" s="146">
        <v>622064</v>
      </c>
    </row>
    <row r="42" spans="1:5" ht="12.75">
      <c r="A42" s="145" t="s">
        <v>162</v>
      </c>
      <c r="B42" s="146">
        <v>35947</v>
      </c>
      <c r="C42" s="146">
        <v>54789</v>
      </c>
      <c r="D42" s="146">
        <v>52290</v>
      </c>
      <c r="E42" s="146">
        <v>47803</v>
      </c>
    </row>
    <row r="43" spans="1:5" ht="12.75">
      <c r="A43" s="145" t="s">
        <v>163</v>
      </c>
      <c r="B43" s="146">
        <v>8396</v>
      </c>
      <c r="C43" s="146">
        <v>36459</v>
      </c>
      <c r="D43" s="146">
        <v>60193</v>
      </c>
      <c r="E43" s="146">
        <v>2668</v>
      </c>
    </row>
    <row r="44" spans="1:5" ht="25.5">
      <c r="A44" s="145" t="s">
        <v>164</v>
      </c>
      <c r="B44" s="146">
        <v>3583</v>
      </c>
      <c r="C44" s="146">
        <v>2453</v>
      </c>
      <c r="D44" s="146">
        <v>19659</v>
      </c>
      <c r="E44" s="146">
        <v>1777</v>
      </c>
    </row>
    <row r="45" spans="1:5" ht="12.75">
      <c r="A45" s="37" t="s">
        <v>165</v>
      </c>
      <c r="B45" s="37">
        <f>SUM(B41:B44)</f>
        <v>851261</v>
      </c>
      <c r="C45" s="37">
        <f>SUM(C41:C44)</f>
        <v>817951</v>
      </c>
      <c r="D45" s="37">
        <f>SUM(D41:D44)</f>
        <v>826840</v>
      </c>
      <c r="E45" s="37">
        <f>SUM(E41:E44)</f>
        <v>674312</v>
      </c>
    </row>
    <row r="46" spans="1:2" ht="12.75">
      <c r="A46" s="37"/>
      <c r="B46" s="37"/>
    </row>
    <row r="47" spans="1:5" ht="12.75">
      <c r="A47" s="37" t="s">
        <v>166</v>
      </c>
      <c r="B47" s="37">
        <v>1047137</v>
      </c>
      <c r="C47" s="37">
        <v>1300775</v>
      </c>
      <c r="D47" s="37">
        <v>1360955</v>
      </c>
      <c r="E47" s="37">
        <v>1165431</v>
      </c>
    </row>
    <row r="48" spans="1:5" ht="12.75">
      <c r="A48" s="37"/>
      <c r="B48" s="37"/>
      <c r="E48" s="37"/>
    </row>
    <row r="49" spans="1:5" ht="12.75">
      <c r="A49" s="37" t="s">
        <v>29</v>
      </c>
      <c r="B49" s="37">
        <f>SUM(B39,B45,B47)</f>
        <v>5989458</v>
      </c>
      <c r="C49" s="37">
        <f>SUM(C39,C45,C47)</f>
        <v>6377836</v>
      </c>
      <c r="D49" s="37">
        <f>SUM(D39,D45,D47)</f>
        <v>6539053</v>
      </c>
      <c r="E49" s="37">
        <f>SUM(E39,E45,E47)</f>
        <v>6192106</v>
      </c>
    </row>
    <row r="50" spans="1:5" ht="12.75">
      <c r="A50" s="38"/>
      <c r="B50" s="39"/>
      <c r="C50" s="39"/>
      <c r="D50" s="39"/>
      <c r="E50" s="151"/>
    </row>
    <row r="51" ht="13.5" customHeight="1">
      <c r="A51" s="149" t="s">
        <v>167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SheetLayoutView="75" zoomScalePageLayoutView="0" workbookViewId="0" topLeftCell="A1">
      <selection activeCell="J35" sqref="J35"/>
    </sheetView>
  </sheetViews>
  <sheetFormatPr defaultColWidth="8.00390625" defaultRowHeight="15.75"/>
  <cols>
    <col min="1" max="1" width="25.375" style="35" customWidth="1"/>
    <col min="2" max="5" width="10.125" style="35" customWidth="1"/>
    <col min="6" max="242" width="9.00390625" style="35" customWidth="1"/>
    <col min="243" max="16384" width="8.00390625" style="35" customWidth="1"/>
  </cols>
  <sheetData>
    <row r="1" ht="12.75">
      <c r="A1" s="12" t="s">
        <v>168</v>
      </c>
    </row>
    <row r="2" ht="12.75">
      <c r="A2" s="40"/>
    </row>
    <row r="3" spans="1:5" ht="24.75" customHeight="1">
      <c r="A3" s="33"/>
      <c r="B3" s="45">
        <v>2007</v>
      </c>
      <c r="C3" s="45" t="s">
        <v>8</v>
      </c>
      <c r="D3" s="45" t="s">
        <v>9</v>
      </c>
      <c r="E3" s="45">
        <v>2010</v>
      </c>
    </row>
    <row r="4" ht="12.75">
      <c r="A4" s="144"/>
    </row>
    <row r="5" spans="1:5" ht="12.75">
      <c r="A5" s="145" t="s">
        <v>13</v>
      </c>
      <c r="B5" s="146">
        <v>300391</v>
      </c>
      <c r="C5" s="146">
        <v>299008</v>
      </c>
      <c r="D5" s="146">
        <v>282079</v>
      </c>
      <c r="E5" s="146">
        <v>282844</v>
      </c>
    </row>
    <row r="6" spans="1:5" ht="12.75">
      <c r="A6" s="36" t="s">
        <v>144</v>
      </c>
      <c r="B6" s="147">
        <v>298285</v>
      </c>
      <c r="C6" s="147">
        <v>297025</v>
      </c>
      <c r="D6" s="147">
        <v>278830</v>
      </c>
      <c r="E6" s="146">
        <v>280182</v>
      </c>
    </row>
    <row r="7" spans="1:5" ht="12.75">
      <c r="A7" s="36" t="s">
        <v>145</v>
      </c>
      <c r="B7" s="147">
        <v>1379</v>
      </c>
      <c r="C7" s="147">
        <v>1254</v>
      </c>
      <c r="D7" s="147">
        <v>1585</v>
      </c>
      <c r="E7" s="146">
        <v>1435</v>
      </c>
    </row>
    <row r="8" spans="1:5" ht="12.75">
      <c r="A8" s="36" t="s">
        <v>146</v>
      </c>
      <c r="B8" s="147">
        <v>727</v>
      </c>
      <c r="C8" s="147">
        <v>728</v>
      </c>
      <c r="D8" s="147">
        <v>1664</v>
      </c>
      <c r="E8" s="146">
        <v>1226</v>
      </c>
    </row>
    <row r="9" spans="1:5" ht="12.75">
      <c r="A9" s="145" t="s">
        <v>147</v>
      </c>
      <c r="B9" s="146">
        <f>SUM(B10:B13)</f>
        <v>419884</v>
      </c>
      <c r="C9" s="146">
        <f>SUM(C10:C13)</f>
        <v>420951</v>
      </c>
      <c r="D9" s="146">
        <f>SUM(D10:D13)</f>
        <v>361018</v>
      </c>
      <c r="E9" s="146">
        <f>SUM(E10:E13)</f>
        <v>281144</v>
      </c>
    </row>
    <row r="10" spans="1:5" ht="12.75">
      <c r="A10" s="36" t="s">
        <v>169</v>
      </c>
      <c r="B10" s="147">
        <v>257090</v>
      </c>
      <c r="C10" s="147">
        <v>332900</v>
      </c>
      <c r="D10" s="147">
        <v>262431</v>
      </c>
      <c r="E10" s="146">
        <v>205625</v>
      </c>
    </row>
    <row r="11" spans="1:5" ht="12.75">
      <c r="A11" s="36" t="s">
        <v>170</v>
      </c>
      <c r="B11" s="147">
        <v>160423</v>
      </c>
      <c r="C11" s="147">
        <v>85812</v>
      </c>
      <c r="D11" s="147">
        <v>97581</v>
      </c>
      <c r="E11" s="146">
        <v>74374</v>
      </c>
    </row>
    <row r="12" spans="1:6" ht="12.75">
      <c r="A12" s="36" t="s">
        <v>171</v>
      </c>
      <c r="B12" s="147">
        <v>1074</v>
      </c>
      <c r="C12" s="147">
        <v>1978</v>
      </c>
      <c r="D12" s="147">
        <v>946</v>
      </c>
      <c r="E12" s="146">
        <v>238</v>
      </c>
      <c r="F12" s="46"/>
    </row>
    <row r="13" spans="1:5" ht="12.75">
      <c r="A13" s="36" t="s">
        <v>172</v>
      </c>
      <c r="B13" s="147">
        <v>1297</v>
      </c>
      <c r="C13" s="147">
        <v>261</v>
      </c>
      <c r="D13" s="147">
        <v>60</v>
      </c>
      <c r="E13" s="146">
        <v>907</v>
      </c>
    </row>
    <row r="14" spans="1:5" ht="12.75">
      <c r="A14" s="145" t="s">
        <v>17</v>
      </c>
      <c r="B14" s="146">
        <v>18717</v>
      </c>
      <c r="C14" s="146">
        <v>23391</v>
      </c>
      <c r="D14" s="146">
        <v>19844</v>
      </c>
      <c r="E14" s="146">
        <v>19248</v>
      </c>
    </row>
    <row r="15" spans="1:5" ht="12.75">
      <c r="A15" s="36" t="s">
        <v>50</v>
      </c>
      <c r="B15" s="147">
        <v>1814</v>
      </c>
      <c r="C15" s="147">
        <v>2371</v>
      </c>
      <c r="D15" s="147">
        <v>1868</v>
      </c>
      <c r="E15" s="146">
        <v>2372</v>
      </c>
    </row>
    <row r="16" spans="1:5" ht="25.5">
      <c r="A16" s="36" t="s">
        <v>152</v>
      </c>
      <c r="B16" s="147">
        <v>13135</v>
      </c>
      <c r="C16" s="147">
        <v>14137</v>
      </c>
      <c r="D16" s="147">
        <v>12100</v>
      </c>
      <c r="E16" s="146">
        <v>17783</v>
      </c>
    </row>
    <row r="17" spans="1:5" ht="12.75">
      <c r="A17" s="36" t="s">
        <v>153</v>
      </c>
      <c r="B17" s="147">
        <v>3768</v>
      </c>
      <c r="C17" s="147">
        <v>6882</v>
      </c>
      <c r="D17" s="147">
        <v>5877</v>
      </c>
      <c r="E17" s="146">
        <v>2093</v>
      </c>
    </row>
    <row r="18" spans="1:5" ht="12.75">
      <c r="A18" s="37" t="s">
        <v>154</v>
      </c>
      <c r="B18" s="37">
        <v>738992</v>
      </c>
      <c r="C18" s="37">
        <v>729609</v>
      </c>
      <c r="D18" s="37">
        <f>SUM(D5,D9,D14)</f>
        <v>662941</v>
      </c>
      <c r="E18" s="37">
        <f>SUM(E5,E9,E14)</f>
        <v>583236</v>
      </c>
    </row>
    <row r="19" ht="12.75">
      <c r="A19" s="145"/>
    </row>
    <row r="20" spans="1:5" ht="12.75">
      <c r="A20" s="145" t="s">
        <v>125</v>
      </c>
      <c r="B20" s="146">
        <v>1628</v>
      </c>
      <c r="C20" s="146">
        <v>536</v>
      </c>
      <c r="D20" s="146">
        <v>1847</v>
      </c>
      <c r="E20" s="146">
        <v>56</v>
      </c>
    </row>
    <row r="21" spans="1:5" ht="12.75">
      <c r="A21" s="145" t="s">
        <v>155</v>
      </c>
      <c r="B21" s="146">
        <v>16403</v>
      </c>
      <c r="C21" s="146">
        <v>20845</v>
      </c>
      <c r="D21" s="146">
        <v>23313</v>
      </c>
      <c r="E21" s="146">
        <v>63742</v>
      </c>
    </row>
    <row r="22" spans="1:5" ht="12.75">
      <c r="A22" s="36" t="s">
        <v>169</v>
      </c>
      <c r="B22" s="147">
        <v>3372</v>
      </c>
      <c r="C22" s="147">
        <v>7082</v>
      </c>
      <c r="D22" s="147">
        <v>12970</v>
      </c>
      <c r="E22" s="146">
        <v>55570</v>
      </c>
    </row>
    <row r="23" spans="1:5" ht="12.75">
      <c r="A23" s="36" t="s">
        <v>170</v>
      </c>
      <c r="B23" s="147">
        <v>12343</v>
      </c>
      <c r="C23" s="147">
        <v>12516</v>
      </c>
      <c r="D23" s="147">
        <v>7452</v>
      </c>
      <c r="E23" s="146">
        <v>6675</v>
      </c>
    </row>
    <row r="24" spans="1:5" ht="12.75">
      <c r="A24" s="36" t="s">
        <v>172</v>
      </c>
      <c r="B24" s="147">
        <v>688</v>
      </c>
      <c r="C24" s="147">
        <v>1241</v>
      </c>
      <c r="D24" s="147">
        <v>2891</v>
      </c>
      <c r="E24" s="146">
        <v>1498</v>
      </c>
    </row>
    <row r="25" spans="1:5" ht="12.75">
      <c r="A25" s="36" t="s">
        <v>173</v>
      </c>
      <c r="B25" s="44" t="s">
        <v>6</v>
      </c>
      <c r="C25" s="150">
        <v>7</v>
      </c>
      <c r="D25" s="152" t="s">
        <v>6</v>
      </c>
      <c r="E25" s="153" t="s">
        <v>6</v>
      </c>
    </row>
    <row r="26" spans="1:5" ht="12.75">
      <c r="A26" s="145" t="s">
        <v>126</v>
      </c>
      <c r="B26" s="146">
        <v>21848</v>
      </c>
      <c r="C26" s="146">
        <v>7319</v>
      </c>
      <c r="D26" s="146">
        <v>5525</v>
      </c>
      <c r="E26" s="146">
        <v>4270</v>
      </c>
    </row>
    <row r="27" spans="1:5" ht="12.75">
      <c r="A27" s="37" t="s">
        <v>157</v>
      </c>
      <c r="B27" s="37">
        <v>39879</v>
      </c>
      <c r="C27" s="37">
        <f>SUM(C20:C21,C26)</f>
        <v>28700</v>
      </c>
      <c r="D27" s="37">
        <f>SUM(D20:D21,D26)</f>
        <v>30685</v>
      </c>
      <c r="E27" s="37">
        <f>SUM(E20:E21,E26)</f>
        <v>68068</v>
      </c>
    </row>
    <row r="28" spans="1:5" ht="12.75">
      <c r="A28" s="37"/>
      <c r="B28" s="37"/>
      <c r="E28" s="37"/>
    </row>
    <row r="29" spans="1:5" ht="12.75">
      <c r="A29" s="37" t="s">
        <v>65</v>
      </c>
      <c r="B29" s="37">
        <v>28825</v>
      </c>
      <c r="C29" s="37">
        <v>52799</v>
      </c>
      <c r="D29" s="37">
        <v>30435</v>
      </c>
      <c r="E29" s="37">
        <v>32925</v>
      </c>
    </row>
    <row r="30" spans="1:5" ht="12.75">
      <c r="A30" s="37"/>
      <c r="B30" s="37"/>
      <c r="E30" s="37"/>
    </row>
    <row r="31" spans="1:5" ht="12.75">
      <c r="A31" s="37" t="s">
        <v>20</v>
      </c>
      <c r="B31" s="37">
        <v>807696</v>
      </c>
      <c r="C31" s="37">
        <v>809919</v>
      </c>
      <c r="D31" s="37">
        <f>SUM(D18,D27,D29)</f>
        <v>724061</v>
      </c>
      <c r="E31" s="37">
        <f>SUM(E18,E27,E29)</f>
        <v>684229</v>
      </c>
    </row>
    <row r="32" ht="12.75">
      <c r="A32" s="144"/>
    </row>
    <row r="33" ht="12.75">
      <c r="A33" s="144"/>
    </row>
    <row r="34" spans="1:5" ht="12.75">
      <c r="A34" s="145" t="s">
        <v>68</v>
      </c>
      <c r="B34" s="146">
        <v>237107</v>
      </c>
      <c r="C34" s="146">
        <v>249084</v>
      </c>
      <c r="D34" s="146">
        <v>242862</v>
      </c>
      <c r="E34" s="146">
        <v>239119</v>
      </c>
    </row>
    <row r="35" spans="1:5" ht="12.75">
      <c r="A35" s="145" t="s">
        <v>130</v>
      </c>
      <c r="B35" s="146">
        <v>206741</v>
      </c>
      <c r="C35" s="146">
        <v>214795</v>
      </c>
      <c r="D35" s="146">
        <v>204123</v>
      </c>
      <c r="E35" s="146">
        <v>209323</v>
      </c>
    </row>
    <row r="36" spans="1:5" ht="12.75">
      <c r="A36" s="145" t="s">
        <v>55</v>
      </c>
      <c r="B36" s="146">
        <v>78199</v>
      </c>
      <c r="C36" s="146">
        <v>60171</v>
      </c>
      <c r="D36" s="146">
        <v>60121</v>
      </c>
      <c r="E36" s="146">
        <v>52308</v>
      </c>
    </row>
    <row r="37" spans="1:5" ht="25.5">
      <c r="A37" s="145" t="s">
        <v>158</v>
      </c>
      <c r="B37" s="146">
        <v>21913</v>
      </c>
      <c r="C37" s="146">
        <v>22704</v>
      </c>
      <c r="D37" s="146">
        <v>19701</v>
      </c>
      <c r="E37" s="146">
        <v>14018</v>
      </c>
    </row>
    <row r="38" spans="1:5" ht="12.75">
      <c r="A38" s="145" t="s">
        <v>160</v>
      </c>
      <c r="B38" s="146"/>
      <c r="C38" s="146">
        <v>20677</v>
      </c>
      <c r="D38" s="146">
        <v>18990</v>
      </c>
      <c r="E38" s="146">
        <v>17134</v>
      </c>
    </row>
    <row r="39" spans="1:5" ht="12.75">
      <c r="A39" s="145" t="s">
        <v>77</v>
      </c>
      <c r="B39" s="146">
        <v>24147</v>
      </c>
      <c r="C39" s="146">
        <v>10305</v>
      </c>
      <c r="D39" s="146">
        <v>18185</v>
      </c>
      <c r="E39" s="146">
        <v>10408</v>
      </c>
    </row>
    <row r="40" spans="1:5" ht="12.75">
      <c r="A40" s="37" t="s">
        <v>136</v>
      </c>
      <c r="B40" s="37">
        <v>568107</v>
      </c>
      <c r="C40" s="37">
        <f>SUM(C34:C39)</f>
        <v>577736</v>
      </c>
      <c r="D40" s="37">
        <f>SUM(D34:D39)</f>
        <v>563982</v>
      </c>
      <c r="E40" s="37">
        <f>SUM(E34:E39)</f>
        <v>542310</v>
      </c>
    </row>
    <row r="41" ht="12.75">
      <c r="A41" s="37"/>
    </row>
    <row r="42" spans="1:5" ht="12.75">
      <c r="A42" s="145" t="s">
        <v>161</v>
      </c>
      <c r="B42" s="146">
        <v>100360</v>
      </c>
      <c r="C42" s="146">
        <v>114044</v>
      </c>
      <c r="D42" s="146">
        <v>94915</v>
      </c>
      <c r="E42" s="146">
        <v>117102</v>
      </c>
    </row>
    <row r="43" spans="1:5" ht="12.75">
      <c r="A43" s="145" t="s">
        <v>162</v>
      </c>
      <c r="B43" s="146">
        <v>4368</v>
      </c>
      <c r="C43" s="146">
        <v>8139</v>
      </c>
      <c r="D43" s="146">
        <v>4376</v>
      </c>
      <c r="E43" s="146">
        <v>4407</v>
      </c>
    </row>
    <row r="44" spans="1:5" ht="12.75">
      <c r="A44" s="145" t="s">
        <v>174</v>
      </c>
      <c r="B44" s="146">
        <v>11299</v>
      </c>
      <c r="C44" s="146">
        <v>11470</v>
      </c>
      <c r="D44" s="146">
        <v>948</v>
      </c>
      <c r="E44" s="146">
        <v>2807</v>
      </c>
    </row>
    <row r="45" spans="1:5" ht="25.5">
      <c r="A45" s="145" t="s">
        <v>175</v>
      </c>
      <c r="B45" s="146">
        <v>18200</v>
      </c>
      <c r="C45" s="146">
        <v>4500</v>
      </c>
      <c r="D45" s="146" t="s">
        <v>6</v>
      </c>
      <c r="E45" s="146">
        <v>229</v>
      </c>
    </row>
    <row r="46" spans="1:5" ht="12.75">
      <c r="A46" s="37" t="s">
        <v>165</v>
      </c>
      <c r="B46" s="37">
        <v>134227</v>
      </c>
      <c r="C46" s="37">
        <f>SUM(C42:C45)</f>
        <v>138153</v>
      </c>
      <c r="D46" s="37">
        <f>SUM(D42:D45)</f>
        <v>100239</v>
      </c>
      <c r="E46" s="37">
        <f>SUM(E42:E45)</f>
        <v>124545</v>
      </c>
    </row>
    <row r="47" spans="1:2" ht="12.75">
      <c r="A47" s="37"/>
      <c r="B47" s="37"/>
    </row>
    <row r="48" spans="1:5" ht="12.75">
      <c r="A48" s="37" t="s">
        <v>166</v>
      </c>
      <c r="B48" s="37">
        <v>32187</v>
      </c>
      <c r="C48" s="37">
        <v>50464</v>
      </c>
      <c r="D48" s="37">
        <v>75241</v>
      </c>
      <c r="E48" s="148">
        <v>40071</v>
      </c>
    </row>
    <row r="49" spans="1:2" ht="12.75">
      <c r="A49" s="37"/>
      <c r="B49" s="37"/>
    </row>
    <row r="50" spans="1:5" ht="12.75">
      <c r="A50" s="37" t="s">
        <v>29</v>
      </c>
      <c r="B50" s="37">
        <v>734521</v>
      </c>
      <c r="C50" s="37">
        <f>SUM(C40,C46,C48)</f>
        <v>766353</v>
      </c>
      <c r="D50" s="37">
        <f>SUM(D40,D46,D48)</f>
        <v>739462</v>
      </c>
      <c r="E50" s="37">
        <f>SUM(E40,E46,E48)</f>
        <v>706926</v>
      </c>
    </row>
    <row r="51" spans="1:5" ht="12.75">
      <c r="A51" s="38"/>
      <c r="B51" s="39"/>
      <c r="C51" s="39"/>
      <c r="D51" s="39"/>
      <c r="E51" s="39"/>
    </row>
    <row r="52" ht="13.5" customHeight="1">
      <c r="A52" s="149" t="s">
        <v>176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andris ozols</cp:lastModifiedBy>
  <cp:lastPrinted>2011-11-11T10:46:25Z</cp:lastPrinted>
  <dcterms:created xsi:type="dcterms:W3CDTF">2001-11-14T17:55:26Z</dcterms:created>
  <dcterms:modified xsi:type="dcterms:W3CDTF">2012-05-15T14:18:29Z</dcterms:modified>
  <cp:category/>
  <cp:version/>
  <cp:contentType/>
  <cp:contentStatus/>
</cp:coreProperties>
</file>