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5"/>
  </bookViews>
  <sheets>
    <sheet name="9.1" sheetId="1" r:id="rId1"/>
    <sheet name="9.2" sheetId="2" r:id="rId2"/>
    <sheet name="9.3" sheetId="3" r:id="rId3"/>
    <sheet name="Tav 9.4" sheetId="4" r:id="rId4"/>
    <sheet name="Tav 9.5" sheetId="5" r:id="rId5"/>
    <sheet name="Tav 9.6" sheetId="6" r:id="rId6"/>
  </sheets>
  <definedNames/>
  <calcPr fullCalcOnLoad="1"/>
</workbook>
</file>

<file path=xl/sharedStrings.xml><?xml version="1.0" encoding="utf-8"?>
<sst xmlns="http://schemas.openxmlformats.org/spreadsheetml/2006/main" count="221" uniqueCount="99">
  <si>
    <t>Caltanissetta</t>
  </si>
  <si>
    <t>Catania</t>
  </si>
  <si>
    <t>Enna</t>
  </si>
  <si>
    <t>Messina</t>
  </si>
  <si>
    <t>Palermo</t>
  </si>
  <si>
    <t>Siracusa</t>
  </si>
  <si>
    <t>Trapani</t>
  </si>
  <si>
    <t>Agrigento</t>
  </si>
  <si>
    <t>Ragusa</t>
  </si>
  <si>
    <t>2005</t>
  </si>
  <si>
    <t>Austria</t>
  </si>
  <si>
    <t>Canada</t>
  </si>
  <si>
    <t xml:space="preserve">USA </t>
  </si>
  <si>
    <t>Venezuela</t>
  </si>
  <si>
    <t>Argentina</t>
  </si>
  <si>
    <t>Australia</t>
  </si>
  <si>
    <t>2006</t>
  </si>
  <si>
    <t>2007</t>
  </si>
  <si>
    <t>-</t>
  </si>
  <si>
    <t>2008</t>
  </si>
  <si>
    <t>2009</t>
  </si>
  <si>
    <t>2010</t>
  </si>
  <si>
    <t>Table 9.1  Overall numbers in tourist accommodation by nationality (in thousands)</t>
  </si>
  <si>
    <t>Arrivals</t>
  </si>
  <si>
    <t>Overnight stays</t>
  </si>
  <si>
    <t>Average stay (days)</t>
  </si>
  <si>
    <t>Italians</t>
  </si>
  <si>
    <t>Foreigners</t>
  </si>
  <si>
    <t>Total</t>
  </si>
  <si>
    <t>Sicily</t>
  </si>
  <si>
    <t>Provinces - 2009</t>
  </si>
  <si>
    <t>Divisions - 2009</t>
  </si>
  <si>
    <t>South/islands</t>
  </si>
  <si>
    <t>North/centre</t>
  </si>
  <si>
    <t>Italy</t>
  </si>
  <si>
    <t>Italy = 100</t>
  </si>
  <si>
    <t>Source:  ISTAT data-processing</t>
  </si>
  <si>
    <t>*Includes: agritourism, hostels, holiday-homes, mountain refuges, houses and apartments rented out by private persons or bodies registered with the  R.E.C.</t>
  </si>
  <si>
    <t>Source: Data-processing from ISTAT and from Regional Dept.of Tourism</t>
  </si>
  <si>
    <t xml:space="preserve">Source: Data-processing by Dept.of Tourism, Communications and Transport   </t>
  </si>
  <si>
    <t>Principal non-European countries</t>
  </si>
  <si>
    <t>Principal European countries</t>
  </si>
  <si>
    <t>Norway</t>
  </si>
  <si>
    <t>Sweden</t>
  </si>
  <si>
    <t>Finland</t>
  </si>
  <si>
    <t>Denmark</t>
  </si>
  <si>
    <t>Ireland</t>
  </si>
  <si>
    <t>United Kingdom</t>
  </si>
  <si>
    <t>Netherlands</t>
  </si>
  <si>
    <t>France</t>
  </si>
  <si>
    <t>Belgium</t>
  </si>
  <si>
    <t>Luxembourg</t>
  </si>
  <si>
    <t>Germany</t>
  </si>
  <si>
    <t>Switzerland &amp; Liechtenstein</t>
  </si>
  <si>
    <t>Portugal</t>
  </si>
  <si>
    <t>Spain</t>
  </si>
  <si>
    <t>Greece</t>
  </si>
  <si>
    <t>Turkey</t>
  </si>
  <si>
    <t>Other EU countries</t>
  </si>
  <si>
    <t>Country</t>
  </si>
  <si>
    <t>Average stay</t>
  </si>
  <si>
    <t>Table 9.5  Arrivals, overnight stays and average length of stay in hotels per foreign guests’ geographical area of origin - Sicily 2010</t>
  </si>
  <si>
    <t>Mexico</t>
  </si>
  <si>
    <t>Brazil</t>
  </si>
  <si>
    <t>Other Latin American countries</t>
  </si>
  <si>
    <t>Israel</t>
  </si>
  <si>
    <t>Egypt</t>
  </si>
  <si>
    <t>South Africa</t>
  </si>
  <si>
    <t>Other Middle Eastern countries</t>
  </si>
  <si>
    <t>Japan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</si>
  <si>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</si>
  <si>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</si>
  <si>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</si>
  <si>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</si>
  <si>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</si>
  <si>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</si>
  <si>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</si>
  <si>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</si>
  <si>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</si>
  <si>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</si>
  <si>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</si>
  <si>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</si>
  <si>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</si>
  <si>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% distribution in 2010</t>
  </si>
  <si>
    <t>Table 9.2  Numbers in hotels by nationality (in thousands)</t>
  </si>
  <si>
    <t>Table 9.3  Numbers in other collective tourist accommodation by nationality (in thousands)</t>
  </si>
  <si>
    <t>Divisions - 2010</t>
  </si>
  <si>
    <t>Provinces - 2010</t>
  </si>
  <si>
    <t xml:space="preserve">Table 9.4 Figures for tourist accommodation  </t>
  </si>
  <si>
    <t>Hotel-type accommodation</t>
  </si>
  <si>
    <t xml:space="preserve">Number </t>
  </si>
  <si>
    <t>Beds</t>
  </si>
  <si>
    <t>Rooms</t>
  </si>
  <si>
    <t>Bathrooms</t>
  </si>
  <si>
    <t xml:space="preserve">Other collective accommodation </t>
  </si>
  <si>
    <t>Camp-sites and tourist villages</t>
  </si>
  <si>
    <t>Other*</t>
  </si>
  <si>
    <t xml:space="preserve"> % variations over 2009</t>
  </si>
  <si>
    <t xml:space="preserve">Table 9.6  Arrivals and overnight stays, by month, in all tourist accommodation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</si>
</sst>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000000000"/>
    <numFmt numFmtId="181" formatCode="0.0%"/>
    <numFmt numFmtId="182" formatCode="_-* #,##0.00_-;\-* #,##0.00_-;_-* &quot;-&quot;_-;_-@_-"/>
    <numFmt numFmtId="183" formatCode="_-* #,##0.0_-;\-* #,##0.0_-;_-* &quot;-&quot;_-;_-@_-"/>
    <numFmt numFmtId="184" formatCode="#,##0.0_-"/>
    <numFmt numFmtId="185" formatCode="_-* #,##0.0_-;\-* #,##0.0_-;_-* &quot;-&quot;??_-;_-@_-"/>
    <numFmt numFmtId="186" formatCode="_-* #,##0_-;\-* #,##0_-;_-* &quot;-&quot;??_-;_-@_-"/>
    <numFmt numFmtId="187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184" fontId="4" fillId="0" borderId="6">
      <alignment horizontal="right" vertical="center"/>
      <protection/>
    </xf>
    <xf numFmtId="49" fontId="3" fillId="31" borderId="7">
      <alignment horizontal="center" vertical="center" wrapText="1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>
      <alignment/>
    </xf>
    <xf numFmtId="170" fontId="0" fillId="0" borderId="12" xfId="44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3" fontId="0" fillId="0" borderId="0" xfId="0" applyNumberFormat="1" applyFont="1" applyAlignment="1">
      <alignment/>
    </xf>
    <xf numFmtId="171" fontId="0" fillId="0" borderId="0" xfId="44" applyNumberFormat="1" applyFont="1" applyFill="1" applyBorder="1" applyAlignment="1">
      <alignment horizontal="right"/>
    </xf>
    <xf numFmtId="170" fontId="0" fillId="0" borderId="0" xfId="44" applyNumberFormat="1" applyFont="1" applyFill="1" applyBorder="1" applyAlignment="1">
      <alignment horizontal="right"/>
    </xf>
    <xf numFmtId="171" fontId="8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justify" vertical="center"/>
    </xf>
    <xf numFmtId="170" fontId="0" fillId="0" borderId="0" xfId="44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0" fontId="0" fillId="0" borderId="12" xfId="44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/>
    </xf>
    <xf numFmtId="170" fontId="0" fillId="0" borderId="12" xfId="44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0" fontId="0" fillId="0" borderId="0" xfId="44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 wrapText="1"/>
    </xf>
    <xf numFmtId="41" fontId="11" fillId="0" borderId="0" xfId="44" applyFont="1" applyFill="1" applyAlignment="1" quotePrefix="1">
      <alignment/>
    </xf>
    <xf numFmtId="49" fontId="12" fillId="0" borderId="0" xfId="0" applyNumberFormat="1" applyFont="1" applyFill="1" applyAlignment="1">
      <alignment/>
    </xf>
    <xf numFmtId="41" fontId="13" fillId="0" borderId="0" xfId="44" applyFont="1" applyFill="1" applyAlignment="1" quotePrefix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49" fontId="5" fillId="0" borderId="0" xfId="46" applyNumberFormat="1" applyFont="1" applyAlignment="1">
      <alignment vertical="center" wrapText="1"/>
      <protection/>
    </xf>
    <xf numFmtId="41" fontId="5" fillId="0" borderId="0" xfId="44" applyFont="1" applyFill="1" applyAlignment="1" quotePrefix="1">
      <alignment/>
    </xf>
    <xf numFmtId="49" fontId="12" fillId="0" borderId="0" xfId="46" applyNumberFormat="1" applyFont="1" applyAlignment="1">
      <alignment vertical="center"/>
      <protection/>
    </xf>
    <xf numFmtId="41" fontId="12" fillId="0" borderId="0" xfId="44" applyFont="1" applyFill="1" applyAlignment="1" quotePrefix="1">
      <alignment/>
    </xf>
    <xf numFmtId="49" fontId="5" fillId="0" borderId="0" xfId="46" applyNumberFormat="1" applyFont="1" applyAlignment="1">
      <alignment vertical="center"/>
      <protection/>
    </xf>
    <xf numFmtId="41" fontId="5" fillId="0" borderId="0" xfId="44" applyFont="1" applyAlignment="1" quotePrefix="1">
      <alignment/>
    </xf>
    <xf numFmtId="49" fontId="12" fillId="0" borderId="0" xfId="46" applyNumberFormat="1" applyFont="1" applyAlignment="1">
      <alignment vertical="center" wrapText="1"/>
      <protection/>
    </xf>
    <xf numFmtId="41" fontId="12" fillId="0" borderId="0" xfId="44" applyFont="1" applyAlignment="1" quotePrefix="1">
      <alignment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1" fontId="0" fillId="0" borderId="0" xfId="44" applyNumberFormat="1" applyFont="1" applyAlignment="1">
      <alignment horizontal="right"/>
    </xf>
    <xf numFmtId="18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0" fontId="8" fillId="0" borderId="0" xfId="44" applyNumberFormat="1" applyFont="1" applyAlignment="1">
      <alignment horizontal="right"/>
    </xf>
    <xf numFmtId="171" fontId="8" fillId="0" borderId="0" xfId="44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2160" xfId="46"/>
    <cellStyle name="Nota" xfId="47"/>
    <cellStyle name="Output" xfId="48"/>
    <cellStyle name="Percent" xfId="49"/>
    <cellStyle name="T_decimale(1)" xfId="50"/>
    <cellStyle name="T_intestazione bass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336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336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5148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90575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628900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628900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3815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146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146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4958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51472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86727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2.5742187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5.28125" style="1" bestFit="1" customWidth="1"/>
    <col min="14" max="14" width="10.57421875" style="1" bestFit="1" customWidth="1"/>
    <col min="15" max="15" width="11.28125" style="1" bestFit="1" customWidth="1"/>
    <col min="16" max="18" width="9.140625" style="1" customWidth="1"/>
    <col min="19" max="19" width="9.8515625" style="1" bestFit="1" customWidth="1"/>
    <col min="20" max="16384" width="9.140625" style="1" customWidth="1"/>
  </cols>
  <sheetData>
    <row r="1" spans="1:8" ht="24.75" customHeight="1">
      <c r="A1" s="7" t="s">
        <v>22</v>
      </c>
      <c r="B1" s="4"/>
      <c r="C1" s="4"/>
      <c r="D1" s="4"/>
      <c r="E1" s="4"/>
      <c r="F1" s="4"/>
      <c r="G1" s="4"/>
      <c r="H1" s="4"/>
    </row>
    <row r="2" spans="1:12" ht="19.5" customHeight="1">
      <c r="A2" s="83"/>
      <c r="B2" s="85" t="s">
        <v>26</v>
      </c>
      <c r="C2" s="85"/>
      <c r="D2" s="85"/>
      <c r="E2" s="10"/>
      <c r="F2" s="85" t="s">
        <v>27</v>
      </c>
      <c r="G2" s="85"/>
      <c r="H2" s="85"/>
      <c r="I2" s="10"/>
      <c r="J2" s="85" t="s">
        <v>28</v>
      </c>
      <c r="K2" s="85"/>
      <c r="L2" s="85"/>
    </row>
    <row r="3" spans="1:12" ht="41.25" customHeight="1">
      <c r="A3" s="84"/>
      <c r="B3" s="13" t="s">
        <v>23</v>
      </c>
      <c r="C3" s="13" t="s">
        <v>24</v>
      </c>
      <c r="D3" s="13" t="s">
        <v>25</v>
      </c>
      <c r="E3" s="14"/>
      <c r="F3" s="13" t="s">
        <v>23</v>
      </c>
      <c r="G3" s="13" t="s">
        <v>24</v>
      </c>
      <c r="H3" s="13" t="s">
        <v>25</v>
      </c>
      <c r="I3" s="14"/>
      <c r="J3" s="13" t="s">
        <v>23</v>
      </c>
      <c r="K3" s="13" t="s">
        <v>24</v>
      </c>
      <c r="L3" s="13" t="s">
        <v>25</v>
      </c>
    </row>
    <row r="4" spans="1:12" ht="21.75" customHeight="1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7" ht="12.75" customHeight="1">
      <c r="A5" s="6" t="s">
        <v>9</v>
      </c>
      <c r="B5" s="19">
        <v>2762.903</v>
      </c>
      <c r="C5" s="19">
        <v>8640.834</v>
      </c>
      <c r="D5" s="18">
        <v>3.1274474710114686</v>
      </c>
      <c r="E5" s="18"/>
      <c r="F5" s="19">
        <v>1540.745</v>
      </c>
      <c r="G5" s="19">
        <v>5080.546</v>
      </c>
      <c r="H5" s="18">
        <v>3.297460644039085</v>
      </c>
      <c r="J5" s="19">
        <v>4303.648</v>
      </c>
      <c r="K5" s="19">
        <v>13721.38</v>
      </c>
      <c r="L5" s="18">
        <v>3.188313728260304</v>
      </c>
      <c r="M5" s="75"/>
      <c r="N5" s="75"/>
      <c r="O5" s="24"/>
      <c r="P5" s="24"/>
      <c r="Q5" s="24"/>
    </row>
    <row r="6" spans="1:26" ht="12.75" customHeight="1">
      <c r="A6" s="6" t="s">
        <v>16</v>
      </c>
      <c r="B6" s="19">
        <v>2840.2250000000004</v>
      </c>
      <c r="C6" s="19">
        <v>8869.035</v>
      </c>
      <c r="D6" s="18">
        <f>+C6/B6</f>
        <v>3.1226522546629223</v>
      </c>
      <c r="E6" s="19">
        <f>SUM(E11:E19)</f>
        <v>0</v>
      </c>
      <c r="F6" s="19">
        <v>1716.609</v>
      </c>
      <c r="G6" s="19">
        <v>5705.489</v>
      </c>
      <c r="H6" s="18">
        <v>3.3</v>
      </c>
      <c r="I6" s="19">
        <f>SUM(I11:I19)</f>
        <v>0</v>
      </c>
      <c r="J6" s="19">
        <f>+B6+F6</f>
        <v>4556.834000000001</v>
      </c>
      <c r="K6" s="19">
        <f>+C6+G6</f>
        <v>14574.524</v>
      </c>
      <c r="L6" s="18">
        <f>+K6/J6</f>
        <v>3.198388179161233</v>
      </c>
      <c r="M6" s="75"/>
      <c r="N6" s="75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1" ht="12.75" customHeight="1">
      <c r="A7" s="6" t="s">
        <v>17</v>
      </c>
      <c r="B7" s="19">
        <v>2847</v>
      </c>
      <c r="C7" s="19">
        <v>8677</v>
      </c>
      <c r="D7" s="18">
        <f>+C7/B7</f>
        <v>3.047769582016157</v>
      </c>
      <c r="F7" s="19">
        <v>1767</v>
      </c>
      <c r="G7" s="19">
        <v>5925</v>
      </c>
      <c r="H7" s="18">
        <v>3.353140916808149</v>
      </c>
      <c r="J7" s="67">
        <f>+B7+F7</f>
        <v>4614</v>
      </c>
      <c r="K7" s="67">
        <f>+C7+G7</f>
        <v>14602</v>
      </c>
      <c r="L7" s="18">
        <f>+K7/J7</f>
        <v>3.164716081491114</v>
      </c>
      <c r="M7" s="75"/>
      <c r="N7" s="75"/>
      <c r="O7" s="75"/>
      <c r="P7" s="24"/>
      <c r="Q7" s="24"/>
      <c r="R7" s="24"/>
      <c r="S7" s="24"/>
      <c r="T7" s="24"/>
      <c r="U7" s="24"/>
    </row>
    <row r="8" spans="1:21" ht="12.75" customHeight="1">
      <c r="A8" s="6" t="s">
        <v>19</v>
      </c>
      <c r="B8" s="19">
        <v>2593</v>
      </c>
      <c r="C8" s="19">
        <v>8381</v>
      </c>
      <c r="D8" s="18">
        <f>+C8/B8</f>
        <v>3.232163517161589</v>
      </c>
      <c r="F8" s="19">
        <v>1612</v>
      </c>
      <c r="G8" s="19">
        <v>5557</v>
      </c>
      <c r="H8" s="18">
        <v>3.353140916808149</v>
      </c>
      <c r="J8" s="67">
        <v>4205</v>
      </c>
      <c r="K8" s="67">
        <v>13938</v>
      </c>
      <c r="L8" s="18">
        <f>+K8/J8</f>
        <v>3.314625445897741</v>
      </c>
      <c r="M8" s="75"/>
      <c r="N8" s="75"/>
      <c r="O8" s="75"/>
      <c r="P8" s="24"/>
      <c r="Q8" s="24"/>
      <c r="R8" s="24"/>
      <c r="S8" s="24"/>
      <c r="T8" s="24"/>
      <c r="U8" s="24"/>
    </row>
    <row r="9" spans="1:21" ht="12.75" customHeight="1">
      <c r="A9" s="6" t="s">
        <v>20</v>
      </c>
      <c r="B9" s="19">
        <v>2573</v>
      </c>
      <c r="C9" s="19">
        <v>8387</v>
      </c>
      <c r="D9" s="18">
        <f>+C9/B9</f>
        <v>3.259619121647882</v>
      </c>
      <c r="F9" s="19">
        <v>1529</v>
      </c>
      <c r="G9" s="19">
        <v>5378</v>
      </c>
      <c r="H9" s="18">
        <f>F9/G9</f>
        <v>0.28430643361844554</v>
      </c>
      <c r="J9" s="67">
        <v>4102</v>
      </c>
      <c r="K9" s="67">
        <v>13765</v>
      </c>
      <c r="L9" s="18">
        <f>+K9/J9</f>
        <v>3.355680156021453</v>
      </c>
      <c r="M9" s="75"/>
      <c r="N9" s="75"/>
      <c r="O9" s="75"/>
      <c r="P9" s="24"/>
      <c r="Q9" s="24"/>
      <c r="R9" s="24"/>
      <c r="S9" s="24"/>
      <c r="T9" s="24"/>
      <c r="U9" s="24"/>
    </row>
    <row r="10" spans="1:12" ht="21.75" customHeight="1">
      <c r="A10" s="82" t="s">
        <v>30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4" ht="12.75" customHeight="1">
      <c r="A11" s="2" t="s">
        <v>7</v>
      </c>
      <c r="B11" s="19">
        <v>258</v>
      </c>
      <c r="C11" s="19">
        <v>687</v>
      </c>
      <c r="D11" s="18">
        <f>C11/B11</f>
        <v>2.6627906976744184</v>
      </c>
      <c r="E11" s="19"/>
      <c r="F11" s="19">
        <v>154</v>
      </c>
      <c r="G11" s="19">
        <v>318</v>
      </c>
      <c r="H11" s="18">
        <f>G11/F11</f>
        <v>2.064935064935065</v>
      </c>
      <c r="I11" s="19"/>
      <c r="J11" s="19">
        <f>+B11+F11</f>
        <v>412</v>
      </c>
      <c r="K11" s="19">
        <f>+C11+G11</f>
        <v>1005</v>
      </c>
      <c r="L11" s="18">
        <f>K11/J11</f>
        <v>2.4393203883495147</v>
      </c>
      <c r="N11" s="69"/>
    </row>
    <row r="12" spans="1:14" ht="12.75" customHeight="1">
      <c r="A12" s="2" t="s">
        <v>0</v>
      </c>
      <c r="B12" s="19">
        <v>49</v>
      </c>
      <c r="C12" s="19">
        <v>111</v>
      </c>
      <c r="D12" s="18">
        <f aca="true" t="shared" si="0" ref="D12:D19">C12/B12</f>
        <v>2.2653061224489797</v>
      </c>
      <c r="E12" s="19"/>
      <c r="F12" s="19">
        <v>8</v>
      </c>
      <c r="G12" s="19">
        <v>20</v>
      </c>
      <c r="H12" s="18">
        <f aca="true" t="shared" si="1" ref="H12:H19">G12/F12</f>
        <v>2.5</v>
      </c>
      <c r="I12" s="19"/>
      <c r="J12" s="19">
        <v>52</v>
      </c>
      <c r="K12" s="19">
        <f aca="true" t="shared" si="2" ref="K12:K19">+C12+G12</f>
        <v>131</v>
      </c>
      <c r="L12" s="18">
        <f aca="true" t="shared" si="3" ref="L12:L19">K12/J12</f>
        <v>2.519230769230769</v>
      </c>
      <c r="N12" s="69"/>
    </row>
    <row r="13" spans="1:14" ht="12.75" customHeight="1">
      <c r="A13" s="2" t="s">
        <v>1</v>
      </c>
      <c r="B13" s="19">
        <v>440</v>
      </c>
      <c r="C13" s="19">
        <v>1118</v>
      </c>
      <c r="D13" s="18">
        <f t="shared" si="0"/>
        <v>2.540909090909091</v>
      </c>
      <c r="E13" s="19"/>
      <c r="F13" s="19">
        <v>194</v>
      </c>
      <c r="G13" s="19">
        <v>545</v>
      </c>
      <c r="H13" s="18">
        <f t="shared" si="1"/>
        <v>2.8092783505154637</v>
      </c>
      <c r="I13" s="19"/>
      <c r="J13" s="19">
        <f aca="true" t="shared" si="4" ref="J13:J19">+B13+F13</f>
        <v>634</v>
      </c>
      <c r="K13" s="19">
        <f t="shared" si="2"/>
        <v>1663</v>
      </c>
      <c r="L13" s="18">
        <f t="shared" si="3"/>
        <v>2.6230283911671926</v>
      </c>
      <c r="N13" s="69"/>
    </row>
    <row r="14" spans="1:14" ht="12.75" customHeight="1">
      <c r="A14" s="2" t="s">
        <v>2</v>
      </c>
      <c r="B14" s="19">
        <v>26</v>
      </c>
      <c r="C14" s="19">
        <v>102</v>
      </c>
      <c r="D14" s="18">
        <f t="shared" si="0"/>
        <v>3.923076923076923</v>
      </c>
      <c r="E14" s="19"/>
      <c r="F14" s="19">
        <v>21</v>
      </c>
      <c r="G14" s="19">
        <v>36</v>
      </c>
      <c r="H14" s="18">
        <f t="shared" si="1"/>
        <v>1.7142857142857142</v>
      </c>
      <c r="I14" s="19"/>
      <c r="J14" s="19">
        <f t="shared" si="4"/>
        <v>47</v>
      </c>
      <c r="K14" s="19">
        <f t="shared" si="2"/>
        <v>138</v>
      </c>
      <c r="L14" s="18">
        <f t="shared" si="3"/>
        <v>2.9361702127659575</v>
      </c>
      <c r="N14" s="69"/>
    </row>
    <row r="15" spans="1:14" ht="12.75" customHeight="1">
      <c r="A15" s="2" t="s">
        <v>3</v>
      </c>
      <c r="B15" s="19">
        <v>557</v>
      </c>
      <c r="C15" s="19">
        <v>1947</v>
      </c>
      <c r="D15" s="18">
        <f t="shared" si="0"/>
        <v>3.495511669658887</v>
      </c>
      <c r="E15" s="19"/>
      <c r="F15" s="19">
        <v>475</v>
      </c>
      <c r="G15" s="19">
        <v>2075</v>
      </c>
      <c r="H15" s="18">
        <f t="shared" si="1"/>
        <v>4.368421052631579</v>
      </c>
      <c r="I15" s="19"/>
      <c r="J15" s="19">
        <f t="shared" si="4"/>
        <v>1032</v>
      </c>
      <c r="K15" s="19">
        <f t="shared" si="2"/>
        <v>4022</v>
      </c>
      <c r="L15" s="18">
        <f t="shared" si="3"/>
        <v>3.897286821705426</v>
      </c>
      <c r="N15" s="69"/>
    </row>
    <row r="16" spans="1:14" ht="12.75" customHeight="1">
      <c r="A16" s="2" t="s">
        <v>4</v>
      </c>
      <c r="B16" s="19">
        <v>556</v>
      </c>
      <c r="C16" s="19">
        <v>1518</v>
      </c>
      <c r="D16" s="18">
        <f t="shared" si="0"/>
        <v>2.7302158273381294</v>
      </c>
      <c r="E16" s="19"/>
      <c r="F16" s="19">
        <v>430</v>
      </c>
      <c r="G16" s="19">
        <v>1347</v>
      </c>
      <c r="H16" s="18">
        <f t="shared" si="1"/>
        <v>3.1325581395348836</v>
      </c>
      <c r="I16" s="19"/>
      <c r="J16" s="19">
        <f t="shared" si="4"/>
        <v>986</v>
      </c>
      <c r="K16" s="19">
        <f t="shared" si="2"/>
        <v>2865</v>
      </c>
      <c r="L16" s="18">
        <f t="shared" si="3"/>
        <v>2.9056795131845843</v>
      </c>
      <c r="N16" s="69"/>
    </row>
    <row r="17" spans="1:14" ht="12.75" customHeight="1">
      <c r="A17" s="2" t="s">
        <v>8</v>
      </c>
      <c r="B17" s="19">
        <v>160</v>
      </c>
      <c r="C17" s="19">
        <v>609</v>
      </c>
      <c r="D17" s="18">
        <f t="shared" si="0"/>
        <v>3.80625</v>
      </c>
      <c r="E17" s="19"/>
      <c r="F17" s="19">
        <v>49</v>
      </c>
      <c r="G17" s="19">
        <v>259</v>
      </c>
      <c r="H17" s="18">
        <f t="shared" si="1"/>
        <v>5.285714285714286</v>
      </c>
      <c r="I17" s="19"/>
      <c r="J17" s="19">
        <f t="shared" si="4"/>
        <v>209</v>
      </c>
      <c r="K17" s="19">
        <f t="shared" si="2"/>
        <v>868</v>
      </c>
      <c r="L17" s="18">
        <f t="shared" si="3"/>
        <v>4.15311004784689</v>
      </c>
      <c r="N17" s="69"/>
    </row>
    <row r="18" spans="1:17" ht="12.75" customHeight="1">
      <c r="A18" s="2" t="s">
        <v>5</v>
      </c>
      <c r="B18" s="19">
        <v>190</v>
      </c>
      <c r="C18" s="19">
        <v>698</v>
      </c>
      <c r="D18" s="18">
        <f t="shared" si="0"/>
        <v>3.6736842105263157</v>
      </c>
      <c r="E18" s="19"/>
      <c r="F18" s="19">
        <v>102</v>
      </c>
      <c r="G18" s="19">
        <v>374</v>
      </c>
      <c r="H18" s="18">
        <f t="shared" si="1"/>
        <v>3.6666666666666665</v>
      </c>
      <c r="I18" s="19"/>
      <c r="J18" s="19">
        <f t="shared" si="4"/>
        <v>292</v>
      </c>
      <c r="K18" s="19">
        <f t="shared" si="2"/>
        <v>1072</v>
      </c>
      <c r="L18" s="18">
        <f t="shared" si="3"/>
        <v>3.671232876712329</v>
      </c>
      <c r="M18" s="68"/>
      <c r="N18" s="69"/>
      <c r="O18" s="68"/>
      <c r="P18" s="68"/>
      <c r="Q18" s="68"/>
    </row>
    <row r="19" spans="1:17" ht="12.75" customHeight="1">
      <c r="A19" s="2" t="s">
        <v>6</v>
      </c>
      <c r="B19" s="19">
        <v>325</v>
      </c>
      <c r="C19" s="19">
        <v>1221</v>
      </c>
      <c r="D19" s="18">
        <f t="shared" si="0"/>
        <v>3.756923076923077</v>
      </c>
      <c r="E19" s="19"/>
      <c r="F19" s="19">
        <v>122</v>
      </c>
      <c r="G19" s="19">
        <v>393</v>
      </c>
      <c r="H19" s="18">
        <f t="shared" si="1"/>
        <v>3.221311475409836</v>
      </c>
      <c r="I19" s="19"/>
      <c r="J19" s="19">
        <f t="shared" si="4"/>
        <v>447</v>
      </c>
      <c r="K19" s="19">
        <f t="shared" si="2"/>
        <v>1614</v>
      </c>
      <c r="L19" s="18">
        <f t="shared" si="3"/>
        <v>3.610738255033557</v>
      </c>
      <c r="M19" s="68"/>
      <c r="N19" s="69"/>
      <c r="O19" s="69"/>
      <c r="P19" s="68"/>
      <c r="Q19" s="68"/>
    </row>
    <row r="20" spans="1:17" s="5" customFormat="1" ht="21.75" customHeight="1">
      <c r="A20" s="81" t="s">
        <v>31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68"/>
      <c r="O20" s="68"/>
      <c r="P20" s="68"/>
      <c r="Q20" s="68"/>
    </row>
    <row r="21" spans="1:23" ht="12.75" customHeight="1">
      <c r="A21" s="2" t="s">
        <v>32</v>
      </c>
      <c r="B21" s="19">
        <v>12597</v>
      </c>
      <c r="C21" s="19">
        <v>53551</v>
      </c>
      <c r="D21" s="18">
        <f>+C21/B21</f>
        <v>4.251091529729301</v>
      </c>
      <c r="F21" s="19">
        <v>4778</v>
      </c>
      <c r="G21" s="19">
        <v>20577</v>
      </c>
      <c r="H21" s="18">
        <f>+G21/F21</f>
        <v>4.3066136458769355</v>
      </c>
      <c r="J21" s="19">
        <f>+B21+F21</f>
        <v>17375</v>
      </c>
      <c r="K21" s="19">
        <f>+C21+G21</f>
        <v>74128</v>
      </c>
      <c r="L21" s="18">
        <f>+K21/J21</f>
        <v>4.266359712230216</v>
      </c>
      <c r="M21" s="19"/>
      <c r="N21" s="19"/>
      <c r="O21" s="18"/>
      <c r="P21" s="18"/>
      <c r="Q21" s="19"/>
      <c r="R21" s="19"/>
      <c r="S21" s="22"/>
      <c r="U21" s="19"/>
      <c r="V21" s="19"/>
      <c r="W21" s="18"/>
    </row>
    <row r="22" spans="1:23" ht="12.75" customHeight="1">
      <c r="A22" s="2" t="s">
        <v>33</v>
      </c>
      <c r="B22" s="19">
        <f>+B23-B21</f>
        <v>41778</v>
      </c>
      <c r="C22" s="19">
        <f>+C23-C21</f>
        <v>157717</v>
      </c>
      <c r="D22" s="18">
        <f>+C22/B22</f>
        <v>3.7751208770166116</v>
      </c>
      <c r="F22" s="19">
        <f>+F23-F21</f>
        <v>36347</v>
      </c>
      <c r="G22" s="19">
        <f>+G23-G21</f>
        <v>138917</v>
      </c>
      <c r="H22" s="18">
        <f>+G22/F22</f>
        <v>3.8219660494676315</v>
      </c>
      <c r="J22" s="19">
        <f>+J23-J21</f>
        <v>78075</v>
      </c>
      <c r="K22" s="19">
        <f>+K23-K21</f>
        <v>296634</v>
      </c>
      <c r="L22" s="18">
        <f>+K22/J22</f>
        <v>3.799346781940442</v>
      </c>
      <c r="M22" s="19"/>
      <c r="N22" s="19"/>
      <c r="O22" s="18"/>
      <c r="P22" s="18"/>
      <c r="Q22" s="19"/>
      <c r="R22" s="19"/>
      <c r="S22" s="22"/>
      <c r="U22" s="19"/>
      <c r="V22" s="19"/>
      <c r="W22" s="18"/>
    </row>
    <row r="23" spans="1:23" s="3" customFormat="1" ht="12.75" customHeight="1">
      <c r="A23" s="2" t="s">
        <v>34</v>
      </c>
      <c r="B23" s="19">
        <v>54375</v>
      </c>
      <c r="C23" s="19">
        <v>211268</v>
      </c>
      <c r="D23" s="18">
        <f>+C23/B23</f>
        <v>3.8853885057471262</v>
      </c>
      <c r="E23" s="19"/>
      <c r="F23" s="19">
        <v>41125</v>
      </c>
      <c r="G23" s="19">
        <v>159494</v>
      </c>
      <c r="H23" s="18">
        <f>+G23/F23</f>
        <v>3.878273556231003</v>
      </c>
      <c r="I23" s="19"/>
      <c r="J23" s="19">
        <v>95450</v>
      </c>
      <c r="K23" s="19">
        <f>+C23+G23</f>
        <v>370762</v>
      </c>
      <c r="L23" s="18">
        <f>+K23/J23</f>
        <v>3.884358302776323</v>
      </c>
      <c r="M23" s="19"/>
      <c r="N23" s="19"/>
      <c r="O23" s="18"/>
      <c r="P23" s="18"/>
      <c r="Q23" s="19"/>
      <c r="R23" s="19"/>
      <c r="S23" s="18"/>
      <c r="U23" s="19"/>
      <c r="V23" s="19"/>
      <c r="W23" s="18"/>
    </row>
    <row r="24" spans="1:12" s="3" customFormat="1" ht="24.75" customHeight="1">
      <c r="A24" s="11" t="s">
        <v>35</v>
      </c>
      <c r="B24" s="20">
        <f>+B9/B23*100</f>
        <v>4.731954022988505</v>
      </c>
      <c r="C24" s="20">
        <f aca="true" t="shared" si="5" ref="C24:L24">+C9/C23*100</f>
        <v>3.969839256300055</v>
      </c>
      <c r="D24" s="20">
        <f t="shared" si="5"/>
        <v>83.89429054073668</v>
      </c>
      <c r="E24" s="20"/>
      <c r="F24" s="20">
        <f t="shared" si="5"/>
        <v>3.717933130699088</v>
      </c>
      <c r="G24" s="20">
        <f t="shared" si="5"/>
        <v>3.371913677003523</v>
      </c>
      <c r="H24" s="20">
        <f t="shared" si="5"/>
        <v>7.330747289903428</v>
      </c>
      <c r="I24" s="20"/>
      <c r="J24" s="20">
        <f t="shared" si="5"/>
        <v>4.297537977998952</v>
      </c>
      <c r="K24" s="20">
        <f t="shared" si="5"/>
        <v>3.7126242710957436</v>
      </c>
      <c r="L24" s="20">
        <f t="shared" si="5"/>
        <v>86.38956281718399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36</v>
      </c>
      <c r="B26" s="2"/>
      <c r="C26" s="2"/>
      <c r="D26" s="2"/>
      <c r="E26" s="2"/>
      <c r="F26" s="2"/>
      <c r="G26" s="2"/>
      <c r="H26" s="2"/>
    </row>
    <row r="28" spans="1:15" ht="12.75">
      <c r="A28" s="52"/>
      <c r="B28" s="53"/>
      <c r="C28" s="53"/>
      <c r="D28" s="53"/>
      <c r="E28" s="53"/>
      <c r="F28" s="53"/>
      <c r="G28" s="53"/>
      <c r="J28" s="56"/>
      <c r="K28" s="56"/>
      <c r="L28" s="56"/>
      <c r="M28" s="56"/>
      <c r="N28" s="56"/>
      <c r="O28" s="56"/>
    </row>
    <row r="29" spans="1:15" ht="12.75">
      <c r="A29" s="52"/>
      <c r="B29" s="53"/>
      <c r="C29" s="53"/>
      <c r="D29" s="53"/>
      <c r="E29" s="53"/>
      <c r="F29" s="53"/>
      <c r="G29" s="53"/>
      <c r="J29" s="56"/>
      <c r="K29" s="56"/>
      <c r="L29" s="56"/>
      <c r="M29" s="56"/>
      <c r="N29" s="56"/>
      <c r="O29" s="56"/>
    </row>
    <row r="30" spans="1:15" ht="12.75">
      <c r="A30" s="52"/>
      <c r="B30" s="53"/>
      <c r="C30" s="53"/>
      <c r="D30" s="53"/>
      <c r="E30" s="53"/>
      <c r="F30" s="53"/>
      <c r="G30" s="53"/>
      <c r="J30" s="56"/>
      <c r="K30" s="56"/>
      <c r="L30" s="56"/>
      <c r="M30" s="56"/>
      <c r="N30" s="56"/>
      <c r="O30" s="56"/>
    </row>
    <row r="31" spans="1:15" ht="12.75">
      <c r="A31" s="52"/>
      <c r="B31" s="53"/>
      <c r="C31" s="53"/>
      <c r="D31" s="53"/>
      <c r="E31" s="53"/>
      <c r="F31" s="53"/>
      <c r="G31" s="53"/>
      <c r="J31" s="56"/>
      <c r="K31" s="56"/>
      <c r="L31" s="56"/>
      <c r="M31" s="56"/>
      <c r="N31" s="56"/>
      <c r="O31" s="56"/>
    </row>
    <row r="32" spans="1:15" ht="12.75">
      <c r="A32" s="52"/>
      <c r="B32" s="53"/>
      <c r="C32" s="53"/>
      <c r="D32" s="53"/>
      <c r="E32" s="53"/>
      <c r="F32" s="53"/>
      <c r="G32" s="53"/>
      <c r="J32" s="56"/>
      <c r="K32" s="56"/>
      <c r="L32" s="56"/>
      <c r="M32" s="56"/>
      <c r="N32" s="56"/>
      <c r="O32" s="56"/>
    </row>
    <row r="33" spans="1:15" ht="12.75">
      <c r="A33" s="52"/>
      <c r="B33" s="53"/>
      <c r="C33" s="53"/>
      <c r="D33" s="53"/>
      <c r="E33" s="53"/>
      <c r="F33" s="53"/>
      <c r="G33" s="53"/>
      <c r="J33" s="56"/>
      <c r="K33" s="56"/>
      <c r="L33" s="56"/>
      <c r="M33" s="56"/>
      <c r="N33" s="56"/>
      <c r="O33" s="56"/>
    </row>
    <row r="34" spans="1:15" ht="12.75">
      <c r="A34" s="52"/>
      <c r="B34" s="53"/>
      <c r="C34" s="53"/>
      <c r="D34" s="53"/>
      <c r="E34" s="53"/>
      <c r="F34" s="53"/>
      <c r="G34" s="53"/>
      <c r="J34" s="56"/>
      <c r="K34" s="56"/>
      <c r="L34" s="56"/>
      <c r="M34" s="56"/>
      <c r="N34" s="56"/>
      <c r="O34" s="56"/>
    </row>
    <row r="35" spans="1:15" ht="12.75">
      <c r="A35" s="52"/>
      <c r="B35" s="53"/>
      <c r="C35" s="53"/>
      <c r="D35" s="53"/>
      <c r="E35" s="53"/>
      <c r="F35" s="53"/>
      <c r="G35" s="53"/>
      <c r="J35" s="56"/>
      <c r="K35" s="56"/>
      <c r="L35" s="56"/>
      <c r="M35" s="56"/>
      <c r="N35" s="56"/>
      <c r="O35" s="56"/>
    </row>
    <row r="36" spans="1:15" ht="12.75">
      <c r="A36" s="52"/>
      <c r="B36" s="53"/>
      <c r="C36" s="53"/>
      <c r="D36" s="53"/>
      <c r="E36" s="53"/>
      <c r="F36" s="53"/>
      <c r="G36" s="53"/>
      <c r="J36" s="56"/>
      <c r="K36" s="56"/>
      <c r="L36" s="56"/>
      <c r="M36" s="56"/>
      <c r="N36" s="56"/>
      <c r="O36" s="56"/>
    </row>
    <row r="37" spans="1:15" ht="12.75">
      <c r="A37" s="54"/>
      <c r="B37" s="55"/>
      <c r="C37" s="55"/>
      <c r="D37" s="55"/>
      <c r="E37" s="55"/>
      <c r="F37" s="55"/>
      <c r="G37" s="55"/>
      <c r="J37" s="56"/>
      <c r="K37" s="56"/>
      <c r="L37" s="56"/>
      <c r="M37" s="56"/>
      <c r="N37" s="56"/>
      <c r="O37" s="56"/>
    </row>
    <row r="40" spans="10:15" ht="12.75">
      <c r="J40" s="57"/>
      <c r="K40" s="57"/>
      <c r="L40" s="57"/>
      <c r="M40" s="57"/>
      <c r="N40" s="57"/>
      <c r="O40" s="57"/>
    </row>
    <row r="41" spans="10:15" ht="12.75">
      <c r="J41" s="57"/>
      <c r="K41" s="57"/>
      <c r="L41" s="57"/>
      <c r="M41" s="57"/>
      <c r="N41" s="57"/>
      <c r="O41" s="57"/>
    </row>
  </sheetData>
  <sheetProtection/>
  <mergeCells count="7">
    <mergeCell ref="A20:L20"/>
    <mergeCell ref="A10:L1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4">
      <selection activeCell="R10" sqref="R10"/>
    </sheetView>
  </sheetViews>
  <sheetFormatPr defaultColWidth="9.140625" defaultRowHeight="12.75"/>
  <cols>
    <col min="1" max="1" width="11.421875" style="1" customWidth="1"/>
    <col min="2" max="2" width="8.28125" style="1" customWidth="1"/>
    <col min="3" max="3" width="8.7109375" style="1" customWidth="1"/>
    <col min="4" max="4" width="9.7109375" style="1" customWidth="1"/>
    <col min="5" max="5" width="0.85546875" style="1" customWidth="1"/>
    <col min="6" max="6" width="8.28125" style="1" customWidth="1"/>
    <col min="7" max="7" width="8.7109375" style="1" customWidth="1"/>
    <col min="8" max="8" width="9.7109375" style="1" customWidth="1"/>
    <col min="9" max="9" width="0.85546875" style="1" customWidth="1"/>
    <col min="10" max="10" width="8.28125" style="1" customWidth="1"/>
    <col min="11" max="11" width="8.7109375" style="1" customWidth="1"/>
    <col min="12" max="12" width="9.7109375" style="1" customWidth="1"/>
    <col min="13" max="13" width="10.57421875" style="1" bestFit="1" customWidth="1"/>
    <col min="14" max="14" width="10.421875" style="1" bestFit="1" customWidth="1"/>
    <col min="15" max="15" width="11.28125" style="1" bestFit="1" customWidth="1"/>
    <col min="16" max="16384" width="9.140625" style="1" customWidth="1"/>
  </cols>
  <sheetData>
    <row r="1" spans="1:9" ht="24.75" customHeight="1">
      <c r="A1" s="7" t="s">
        <v>84</v>
      </c>
      <c r="B1" s="4"/>
      <c r="C1" s="4"/>
      <c r="D1" s="4"/>
      <c r="E1" s="4"/>
      <c r="F1" s="4"/>
      <c r="G1" s="4"/>
      <c r="H1" s="4"/>
      <c r="I1" s="26"/>
    </row>
    <row r="2" spans="1:12" ht="19.5" customHeight="1">
      <c r="A2" s="83"/>
      <c r="B2" s="85" t="s">
        <v>26</v>
      </c>
      <c r="C2" s="85"/>
      <c r="D2" s="85"/>
      <c r="E2" s="10"/>
      <c r="F2" s="85" t="s">
        <v>27</v>
      </c>
      <c r="G2" s="85"/>
      <c r="H2" s="85"/>
      <c r="I2" s="25"/>
      <c r="J2" s="85" t="s">
        <v>28</v>
      </c>
      <c r="K2" s="85"/>
      <c r="L2" s="85"/>
    </row>
    <row r="3" spans="1:12" ht="41.25" customHeight="1">
      <c r="A3" s="84"/>
      <c r="B3" s="13" t="s">
        <v>23</v>
      </c>
      <c r="C3" s="13" t="s">
        <v>24</v>
      </c>
      <c r="D3" s="13" t="s">
        <v>25</v>
      </c>
      <c r="E3" s="14"/>
      <c r="F3" s="13" t="s">
        <v>23</v>
      </c>
      <c r="G3" s="13" t="s">
        <v>24</v>
      </c>
      <c r="H3" s="13" t="s">
        <v>25</v>
      </c>
      <c r="I3" s="14"/>
      <c r="J3" s="13" t="s">
        <v>23</v>
      </c>
      <c r="K3" s="13" t="s">
        <v>24</v>
      </c>
      <c r="L3" s="13" t="s">
        <v>25</v>
      </c>
    </row>
    <row r="4" spans="1:12" ht="21.75" customHeight="1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7" ht="12.75" customHeight="1">
      <c r="A5" s="6" t="s">
        <v>9</v>
      </c>
      <c r="B5" s="24">
        <v>2395.689</v>
      </c>
      <c r="C5" s="24">
        <v>7003.827</v>
      </c>
      <c r="D5" s="18">
        <v>2.923512609524859</v>
      </c>
      <c r="E5" s="18"/>
      <c r="F5" s="24">
        <v>1392.963</v>
      </c>
      <c r="G5" s="24">
        <v>4468.017</v>
      </c>
      <c r="H5" s="18">
        <v>3.2075633021121166</v>
      </c>
      <c r="I5" s="18"/>
      <c r="J5" s="24">
        <v>3788.652</v>
      </c>
      <c r="K5" s="24">
        <v>11471.844</v>
      </c>
      <c r="L5" s="18">
        <v>3.027948726882279</v>
      </c>
      <c r="M5" s="68"/>
      <c r="N5" s="68"/>
      <c r="O5" s="68"/>
      <c r="P5" s="68"/>
      <c r="Q5" s="68"/>
    </row>
    <row r="6" spans="1:18" ht="12.75" customHeight="1">
      <c r="A6" s="6" t="s">
        <v>16</v>
      </c>
      <c r="B6" s="24">
        <v>2451.965</v>
      </c>
      <c r="C6" s="24">
        <v>7226.436</v>
      </c>
      <c r="D6" s="18">
        <v>2.9</v>
      </c>
      <c r="E6" s="24">
        <v>0</v>
      </c>
      <c r="F6" s="24">
        <v>1556.403</v>
      </c>
      <c r="G6" s="24">
        <v>5110.688</v>
      </c>
      <c r="H6" s="18">
        <v>3.3</v>
      </c>
      <c r="I6" s="24">
        <v>0</v>
      </c>
      <c r="J6" s="24">
        <v>4008.368</v>
      </c>
      <c r="K6" s="24">
        <v>12337.123999999998</v>
      </c>
      <c r="L6" s="18">
        <v>3.1</v>
      </c>
      <c r="M6" s="62"/>
      <c r="N6" s="62"/>
      <c r="O6" s="62"/>
      <c r="P6" s="62"/>
      <c r="Q6" s="62"/>
      <c r="R6" s="62"/>
    </row>
    <row r="7" spans="1:17" ht="12.75" customHeight="1">
      <c r="A7" s="6" t="s">
        <v>17</v>
      </c>
      <c r="B7" s="24">
        <v>2406</v>
      </c>
      <c r="C7" s="24">
        <v>6999</v>
      </c>
      <c r="D7" s="18">
        <f>+C7/B7</f>
        <v>2.9089775561097255</v>
      </c>
      <c r="F7" s="24">
        <v>1591</v>
      </c>
      <c r="G7" s="24">
        <v>5310</v>
      </c>
      <c r="H7" s="18">
        <f>+G7/F7</f>
        <v>3.3375235700817094</v>
      </c>
      <c r="J7" s="24">
        <f>+B7+F7</f>
        <v>3997</v>
      </c>
      <c r="K7" s="24">
        <f>+C7+G7</f>
        <v>12309</v>
      </c>
      <c r="L7" s="18">
        <f>+K7/J7</f>
        <v>3.079559669752314</v>
      </c>
      <c r="M7" s="68"/>
      <c r="N7" s="69"/>
      <c r="O7" s="68"/>
      <c r="P7" s="68"/>
      <c r="Q7" s="68"/>
    </row>
    <row r="8" spans="1:17" ht="12.75" customHeight="1">
      <c r="A8" s="6" t="s">
        <v>19</v>
      </c>
      <c r="B8" s="24">
        <v>2230</v>
      </c>
      <c r="C8" s="24">
        <v>6807</v>
      </c>
      <c r="D8" s="18">
        <f>+C8/B8</f>
        <v>3.0524663677130044</v>
      </c>
      <c r="F8" s="24">
        <v>1438</v>
      </c>
      <c r="G8" s="24">
        <v>4925</v>
      </c>
      <c r="H8" s="18">
        <f>+G8/F8</f>
        <v>3.424895688456189</v>
      </c>
      <c r="J8" s="24">
        <v>3668</v>
      </c>
      <c r="K8" s="24">
        <v>11732</v>
      </c>
      <c r="L8" s="18">
        <f>+K8/J8</f>
        <v>3.198473282442748</v>
      </c>
      <c r="M8" s="68"/>
      <c r="N8" s="69"/>
      <c r="O8" s="68"/>
      <c r="P8" s="68"/>
      <c r="Q8" s="68"/>
    </row>
    <row r="9" spans="1:17" ht="12.75" customHeight="1">
      <c r="A9" s="6" t="s">
        <v>20</v>
      </c>
      <c r="B9" s="24">
        <v>2195</v>
      </c>
      <c r="C9" s="24">
        <v>6811</v>
      </c>
      <c r="D9" s="18">
        <f>+C9/B9</f>
        <v>3.1029612756264235</v>
      </c>
      <c r="F9" s="24">
        <v>1347</v>
      </c>
      <c r="G9" s="24">
        <v>4730</v>
      </c>
      <c r="H9" s="18">
        <f>+G9/F9</f>
        <v>3.5115070527097254</v>
      </c>
      <c r="J9" s="24">
        <v>3542</v>
      </c>
      <c r="K9" s="24">
        <v>11542</v>
      </c>
      <c r="L9" s="18">
        <f>+K9/J9</f>
        <v>3.258610954263128</v>
      </c>
      <c r="M9" s="68"/>
      <c r="N9" s="69"/>
      <c r="O9" s="68"/>
      <c r="P9" s="68"/>
      <c r="Q9" s="68"/>
    </row>
    <row r="10" spans="1:17" ht="21.75" customHeight="1">
      <c r="A10" s="82" t="s">
        <v>30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68"/>
      <c r="N10" s="68"/>
      <c r="O10" s="68"/>
      <c r="P10" s="68"/>
      <c r="Q10" s="68"/>
    </row>
    <row r="11" spans="1:23" ht="12.75" customHeight="1">
      <c r="A11" s="2" t="s">
        <v>7</v>
      </c>
      <c r="B11" s="24">
        <v>219</v>
      </c>
      <c r="C11" s="24">
        <v>814</v>
      </c>
      <c r="D11" s="18">
        <f>+C11/B11</f>
        <v>3.7168949771689497</v>
      </c>
      <c r="F11" s="70">
        <v>130</v>
      </c>
      <c r="G11" s="70">
        <v>313</v>
      </c>
      <c r="H11" s="18">
        <f>+G11/F11</f>
        <v>2.4076923076923076</v>
      </c>
      <c r="J11" s="24">
        <f>+B11+F11</f>
        <v>349</v>
      </c>
      <c r="K11" s="24">
        <f>+C11+G11</f>
        <v>1127</v>
      </c>
      <c r="L11" s="18">
        <f>+K11/J11</f>
        <v>3.2292263610315186</v>
      </c>
      <c r="M11" s="56"/>
      <c r="N11" s="56"/>
      <c r="O11" s="18"/>
      <c r="P11" s="18"/>
      <c r="Q11" s="56"/>
      <c r="R11" s="56"/>
      <c r="S11" s="18"/>
      <c r="T11" s="18"/>
      <c r="U11" s="24"/>
      <c r="V11" s="24"/>
      <c r="W11" s="18"/>
    </row>
    <row r="12" spans="1:23" ht="12.75" customHeight="1">
      <c r="A12" s="2" t="s">
        <v>0</v>
      </c>
      <c r="B12" s="24">
        <v>45</v>
      </c>
      <c r="C12" s="24">
        <v>159</v>
      </c>
      <c r="D12" s="18">
        <f aca="true" t="shared" si="0" ref="D12:D19">+C12/B12</f>
        <v>3.533333333333333</v>
      </c>
      <c r="F12" s="70">
        <v>5</v>
      </c>
      <c r="G12" s="70">
        <v>14</v>
      </c>
      <c r="H12" s="18">
        <f aca="true" t="shared" si="1" ref="H12:H19">+G12/F12</f>
        <v>2.8</v>
      </c>
      <c r="J12" s="24">
        <f aca="true" t="shared" si="2" ref="J12:J19">+B12+F12</f>
        <v>50</v>
      </c>
      <c r="K12" s="24">
        <f aca="true" t="shared" si="3" ref="K12:K19">+C12+G12</f>
        <v>173</v>
      </c>
      <c r="L12" s="18">
        <f aca="true" t="shared" si="4" ref="L12:L19">+K12/J12</f>
        <v>3.46</v>
      </c>
      <c r="M12" s="56"/>
      <c r="N12" s="56"/>
      <c r="O12" s="18"/>
      <c r="P12" s="18"/>
      <c r="Q12" s="56"/>
      <c r="R12" s="56"/>
      <c r="S12" s="18"/>
      <c r="T12" s="18"/>
      <c r="U12" s="24"/>
      <c r="V12" s="24"/>
      <c r="W12" s="18"/>
    </row>
    <row r="13" spans="1:23" ht="12.75" customHeight="1">
      <c r="A13" s="2" t="s">
        <v>1</v>
      </c>
      <c r="B13" s="24">
        <v>375</v>
      </c>
      <c r="C13" s="24">
        <v>857</v>
      </c>
      <c r="D13" s="18">
        <f t="shared" si="0"/>
        <v>2.2853333333333334</v>
      </c>
      <c r="F13" s="70">
        <v>142</v>
      </c>
      <c r="G13" s="70">
        <v>379</v>
      </c>
      <c r="H13" s="18">
        <f t="shared" si="1"/>
        <v>2.6690140845070425</v>
      </c>
      <c r="J13" s="24">
        <f t="shared" si="2"/>
        <v>517</v>
      </c>
      <c r="K13" s="24">
        <f t="shared" si="3"/>
        <v>1236</v>
      </c>
      <c r="L13" s="18">
        <f t="shared" si="4"/>
        <v>2.390715667311412</v>
      </c>
      <c r="M13" s="56"/>
      <c r="N13" s="56"/>
      <c r="O13" s="18"/>
      <c r="P13" s="18"/>
      <c r="Q13" s="56"/>
      <c r="R13" s="56"/>
      <c r="S13" s="18"/>
      <c r="T13" s="18"/>
      <c r="U13" s="24"/>
      <c r="V13" s="24"/>
      <c r="W13" s="18"/>
    </row>
    <row r="14" spans="1:23" ht="12.75" customHeight="1">
      <c r="A14" s="2" t="s">
        <v>2</v>
      </c>
      <c r="B14" s="24">
        <v>27</v>
      </c>
      <c r="C14" s="24">
        <v>72</v>
      </c>
      <c r="D14" s="18">
        <f t="shared" si="0"/>
        <v>2.6666666666666665</v>
      </c>
      <c r="F14" s="70">
        <v>12</v>
      </c>
      <c r="G14" s="70">
        <v>19</v>
      </c>
      <c r="H14" s="18">
        <f t="shared" si="1"/>
        <v>1.5833333333333333</v>
      </c>
      <c r="J14" s="24">
        <f t="shared" si="2"/>
        <v>39</v>
      </c>
      <c r="K14" s="24">
        <f t="shared" si="3"/>
        <v>91</v>
      </c>
      <c r="L14" s="18">
        <f t="shared" si="4"/>
        <v>2.3333333333333335</v>
      </c>
      <c r="M14" s="56"/>
      <c r="N14" s="56"/>
      <c r="O14" s="18"/>
      <c r="P14" s="18"/>
      <c r="Q14" s="56"/>
      <c r="R14" s="56"/>
      <c r="S14" s="18"/>
      <c r="T14" s="18"/>
      <c r="U14" s="24"/>
      <c r="V14" s="24"/>
      <c r="W14" s="18"/>
    </row>
    <row r="15" spans="1:23" ht="12.75" customHeight="1">
      <c r="A15" s="2" t="s">
        <v>3</v>
      </c>
      <c r="B15" s="24">
        <v>467</v>
      </c>
      <c r="C15" s="24">
        <v>1511</v>
      </c>
      <c r="D15" s="18">
        <f t="shared" si="0"/>
        <v>3.235546038543897</v>
      </c>
      <c r="F15" s="1">
        <v>437</v>
      </c>
      <c r="G15" s="24">
        <v>1897</v>
      </c>
      <c r="H15" s="18">
        <f t="shared" si="1"/>
        <v>4.34096109839817</v>
      </c>
      <c r="J15" s="24">
        <f t="shared" si="2"/>
        <v>904</v>
      </c>
      <c r="K15" s="24">
        <f t="shared" si="3"/>
        <v>3408</v>
      </c>
      <c r="L15" s="18">
        <f t="shared" si="4"/>
        <v>3.769911504424779</v>
      </c>
      <c r="M15" s="56"/>
      <c r="N15" s="51"/>
      <c r="O15" s="18"/>
      <c r="P15" s="18"/>
      <c r="Q15" s="56"/>
      <c r="R15" s="56"/>
      <c r="S15" s="18"/>
      <c r="T15" s="18"/>
      <c r="U15" s="24"/>
      <c r="V15" s="24"/>
      <c r="W15" s="18"/>
    </row>
    <row r="16" spans="1:23" ht="12.75" customHeight="1">
      <c r="A16" s="2" t="s">
        <v>4</v>
      </c>
      <c r="B16" s="24">
        <v>513</v>
      </c>
      <c r="C16" s="24">
        <v>1376</v>
      </c>
      <c r="D16" s="18">
        <f t="shared" si="0"/>
        <v>2.682261208576998</v>
      </c>
      <c r="F16" s="1">
        <v>401</v>
      </c>
      <c r="G16" s="1">
        <v>1248</v>
      </c>
      <c r="H16" s="18">
        <f t="shared" si="1"/>
        <v>3.112219451371571</v>
      </c>
      <c r="J16" s="24">
        <f t="shared" si="2"/>
        <v>914</v>
      </c>
      <c r="K16" s="24">
        <f t="shared" si="3"/>
        <v>2624</v>
      </c>
      <c r="L16" s="18">
        <f t="shared" si="4"/>
        <v>2.8708971553610505</v>
      </c>
      <c r="M16" s="56"/>
      <c r="N16" s="56"/>
      <c r="O16" s="18"/>
      <c r="P16" s="18"/>
      <c r="Q16" s="56"/>
      <c r="R16" s="56"/>
      <c r="S16" s="18"/>
      <c r="T16" s="18"/>
      <c r="U16" s="24"/>
      <c r="V16" s="24"/>
      <c r="W16" s="18"/>
    </row>
    <row r="17" spans="1:23" ht="12.75" customHeight="1">
      <c r="A17" s="2" t="s">
        <v>8</v>
      </c>
      <c r="B17" s="24">
        <v>137</v>
      </c>
      <c r="C17" s="24">
        <v>522</v>
      </c>
      <c r="D17" s="18">
        <f t="shared" si="0"/>
        <v>3.81021897810219</v>
      </c>
      <c r="F17" s="70">
        <v>44</v>
      </c>
      <c r="G17" s="70">
        <v>242</v>
      </c>
      <c r="H17" s="18">
        <f t="shared" si="1"/>
        <v>5.5</v>
      </c>
      <c r="J17" s="24">
        <f t="shared" si="2"/>
        <v>181</v>
      </c>
      <c r="K17" s="24">
        <f t="shared" si="3"/>
        <v>764</v>
      </c>
      <c r="L17" s="18">
        <f t="shared" si="4"/>
        <v>4.220994475138122</v>
      </c>
      <c r="M17" s="56"/>
      <c r="N17" s="56"/>
      <c r="O17" s="18"/>
      <c r="P17" s="18"/>
      <c r="Q17" s="56"/>
      <c r="R17" s="56"/>
      <c r="S17" s="18"/>
      <c r="T17" s="18"/>
      <c r="U17" s="24"/>
      <c r="V17" s="24"/>
      <c r="W17" s="18"/>
    </row>
    <row r="18" spans="1:23" ht="12.75" customHeight="1">
      <c r="A18" s="2" t="s">
        <v>5</v>
      </c>
      <c r="B18" s="24">
        <v>157</v>
      </c>
      <c r="C18" s="24">
        <v>569</v>
      </c>
      <c r="D18" s="18">
        <f t="shared" si="0"/>
        <v>3.624203821656051</v>
      </c>
      <c r="F18" s="70">
        <v>87</v>
      </c>
      <c r="G18" s="70">
        <v>329</v>
      </c>
      <c r="H18" s="18">
        <f t="shared" si="1"/>
        <v>3.781609195402299</v>
      </c>
      <c r="J18" s="24">
        <f t="shared" si="2"/>
        <v>244</v>
      </c>
      <c r="K18" s="24">
        <f t="shared" si="3"/>
        <v>898</v>
      </c>
      <c r="L18" s="18">
        <f t="shared" si="4"/>
        <v>3.680327868852459</v>
      </c>
      <c r="M18" s="56"/>
      <c r="N18" s="56"/>
      <c r="O18" s="18"/>
      <c r="P18" s="18"/>
      <c r="Q18" s="56"/>
      <c r="R18" s="56"/>
      <c r="S18" s="18"/>
      <c r="T18" s="18"/>
      <c r="U18" s="24"/>
      <c r="V18" s="24"/>
      <c r="W18" s="18"/>
    </row>
    <row r="19" spans="1:23" ht="12.75" customHeight="1">
      <c r="A19" s="2" t="s">
        <v>6</v>
      </c>
      <c r="B19" s="24">
        <v>255</v>
      </c>
      <c r="C19" s="24">
        <v>930</v>
      </c>
      <c r="D19" s="18">
        <f t="shared" si="0"/>
        <v>3.6470588235294117</v>
      </c>
      <c r="F19" s="1">
        <v>91</v>
      </c>
      <c r="G19" s="1">
        <v>289</v>
      </c>
      <c r="H19" s="18">
        <f t="shared" si="1"/>
        <v>3.1758241758241756</v>
      </c>
      <c r="J19" s="24">
        <f t="shared" si="2"/>
        <v>346</v>
      </c>
      <c r="K19" s="24">
        <f t="shared" si="3"/>
        <v>1219</v>
      </c>
      <c r="L19" s="18">
        <f t="shared" si="4"/>
        <v>3.523121387283237</v>
      </c>
      <c r="M19" s="56"/>
      <c r="N19" s="56"/>
      <c r="O19" s="18"/>
      <c r="P19" s="18"/>
      <c r="Q19" s="56"/>
      <c r="R19" s="56"/>
      <c r="S19" s="18"/>
      <c r="T19" s="18"/>
      <c r="U19" s="24"/>
      <c r="V19" s="24"/>
      <c r="W19" s="18"/>
    </row>
    <row r="20" spans="1:17" s="5" customFormat="1" ht="21.75" customHeight="1">
      <c r="A20" s="81" t="s">
        <v>31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68"/>
      <c r="N20" s="68"/>
      <c r="O20" s="68"/>
      <c r="P20" s="68"/>
      <c r="Q20" s="68"/>
    </row>
    <row r="21" spans="1:17" ht="12.75" customHeight="1">
      <c r="A21" s="2" t="s">
        <v>32</v>
      </c>
      <c r="B21" s="24">
        <v>10468</v>
      </c>
      <c r="C21" s="24">
        <v>37632</v>
      </c>
      <c r="D21" s="18">
        <f>+C21/B21</f>
        <v>3.5949560565533054</v>
      </c>
      <c r="E21" s="18"/>
      <c r="F21" s="24">
        <v>3973</v>
      </c>
      <c r="G21" s="24">
        <v>15593</v>
      </c>
      <c r="H21" s="18">
        <f>+G21/F21</f>
        <v>3.924742008557765</v>
      </c>
      <c r="I21" s="18"/>
      <c r="J21" s="24">
        <f>+B21+F21</f>
        <v>14441</v>
      </c>
      <c r="K21" s="24">
        <f>+C21+G21</f>
        <v>53225</v>
      </c>
      <c r="L21" s="18">
        <f>+K21/J21</f>
        <v>3.685686586801468</v>
      </c>
      <c r="M21" s="68"/>
      <c r="N21" s="68"/>
      <c r="O21" s="68"/>
      <c r="P21" s="68"/>
      <c r="Q21" s="68"/>
    </row>
    <row r="22" spans="1:17" ht="12.75" customHeight="1">
      <c r="A22" s="2" t="s">
        <v>33</v>
      </c>
      <c r="B22" s="24">
        <f>+B23-B21</f>
        <v>33230</v>
      </c>
      <c r="C22" s="24">
        <f>+C23-C21</f>
        <v>102157</v>
      </c>
      <c r="D22" s="18">
        <f>+C22/B22</f>
        <v>3.074240144447788</v>
      </c>
      <c r="E22" s="18"/>
      <c r="F22" s="24">
        <f>+F23-F21</f>
        <v>28660</v>
      </c>
      <c r="G22" s="24">
        <f>+G23-G21</f>
        <v>91236</v>
      </c>
      <c r="H22" s="18">
        <f>+G22/F22</f>
        <v>3.183391486392184</v>
      </c>
      <c r="I22" s="18"/>
      <c r="J22" s="24">
        <f>+J23-J21</f>
        <v>61890</v>
      </c>
      <c r="K22" s="24">
        <f>+K23-K21</f>
        <v>193393</v>
      </c>
      <c r="L22" s="18">
        <f>+K22/J22</f>
        <v>3.124785910486347</v>
      </c>
      <c r="M22" s="68"/>
      <c r="N22" s="68"/>
      <c r="O22" s="68"/>
      <c r="P22" s="68"/>
      <c r="Q22" s="68"/>
    </row>
    <row r="23" spans="1:17" s="3" customFormat="1" ht="12.75" customHeight="1">
      <c r="A23" s="2" t="s">
        <v>34</v>
      </c>
      <c r="B23" s="24">
        <v>43698</v>
      </c>
      <c r="C23" s="24">
        <v>139789</v>
      </c>
      <c r="D23" s="18">
        <f>+C23/B23</f>
        <v>3.1989793583230353</v>
      </c>
      <c r="E23" s="24"/>
      <c r="F23" s="24">
        <v>32633</v>
      </c>
      <c r="G23" s="24">
        <v>106829</v>
      </c>
      <c r="H23" s="18">
        <f>+G23/F23</f>
        <v>3.273649373333742</v>
      </c>
      <c r="I23" s="24"/>
      <c r="J23" s="24">
        <f>+B23+F23</f>
        <v>76331</v>
      </c>
      <c r="K23" s="24">
        <f>+C23+G23</f>
        <v>246618</v>
      </c>
      <c r="L23" s="18">
        <f>+K23/J23</f>
        <v>3.2309022546540724</v>
      </c>
      <c r="M23" s="68"/>
      <c r="N23" s="68"/>
      <c r="O23" s="68"/>
      <c r="P23" s="68"/>
      <c r="Q23" s="68"/>
    </row>
    <row r="24" spans="1:12" s="3" customFormat="1" ht="24.75" customHeight="1">
      <c r="A24" s="11" t="s">
        <v>35</v>
      </c>
      <c r="B24" s="20">
        <f>+B9/B23*100</f>
        <v>5.0231131859581675</v>
      </c>
      <c r="C24" s="20">
        <f aca="true" t="shared" si="5" ref="C24:L24">+C9/C23*100</f>
        <v>4.87234331742841</v>
      </c>
      <c r="D24" s="20">
        <f t="shared" si="5"/>
        <v>96.99847757858163</v>
      </c>
      <c r="E24" s="20"/>
      <c r="F24" s="20">
        <f t="shared" si="5"/>
        <v>4.127723470106947</v>
      </c>
      <c r="G24" s="20">
        <f t="shared" si="5"/>
        <v>4.42763669041178</v>
      </c>
      <c r="H24" s="20">
        <f t="shared" si="5"/>
        <v>107.2658263683798</v>
      </c>
      <c r="I24" s="20"/>
      <c r="J24" s="20">
        <f t="shared" si="5"/>
        <v>4.640316516225386</v>
      </c>
      <c r="K24" s="20">
        <f t="shared" si="5"/>
        <v>4.6801125627488664</v>
      </c>
      <c r="L24" s="20">
        <f t="shared" si="5"/>
        <v>100.85761491450698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23"/>
      <c r="K25" s="23"/>
      <c r="L25" s="23"/>
    </row>
    <row r="26" spans="1:9" ht="13.5" customHeight="1">
      <c r="A26" s="2" t="s">
        <v>36</v>
      </c>
      <c r="B26" s="2"/>
      <c r="C26" s="2"/>
      <c r="D26" s="2"/>
      <c r="E26" s="2"/>
      <c r="F26" s="2"/>
      <c r="G26" s="2"/>
      <c r="H26" s="2"/>
      <c r="I26" s="2"/>
    </row>
    <row r="30" spans="1:16" ht="12.75">
      <c r="A30" s="59"/>
      <c r="B30" s="60"/>
      <c r="C30" s="60"/>
      <c r="D30" s="60"/>
      <c r="E30" s="60"/>
      <c r="F30" s="60"/>
      <c r="G30" s="60"/>
      <c r="J30" s="56"/>
      <c r="K30" s="56"/>
      <c r="L30" s="56"/>
      <c r="M30" s="56"/>
      <c r="N30" s="56"/>
      <c r="O30" s="56"/>
      <c r="P30" s="56"/>
    </row>
    <row r="31" spans="1:16" ht="12.75">
      <c r="A31" s="59"/>
      <c r="B31" s="60"/>
      <c r="C31" s="60"/>
      <c r="D31" s="60"/>
      <c r="E31" s="60"/>
      <c r="F31" s="60"/>
      <c r="G31" s="60"/>
      <c r="J31" s="56"/>
      <c r="K31" s="56"/>
      <c r="L31" s="56"/>
      <c r="M31" s="56"/>
      <c r="N31" s="56"/>
      <c r="O31" s="56"/>
      <c r="P31" s="56"/>
    </row>
    <row r="32" spans="1:16" ht="12.75">
      <c r="A32" s="59"/>
      <c r="B32" s="60"/>
      <c r="C32" s="60"/>
      <c r="D32" s="60"/>
      <c r="E32" s="60"/>
      <c r="F32" s="60"/>
      <c r="G32" s="60"/>
      <c r="J32" s="56"/>
      <c r="K32" s="56"/>
      <c r="L32" s="56"/>
      <c r="M32" s="56"/>
      <c r="N32" s="56"/>
      <c r="O32" s="56"/>
      <c r="P32" s="56"/>
    </row>
    <row r="33" spans="1:16" ht="12.75">
      <c r="A33" s="59"/>
      <c r="B33" s="60"/>
      <c r="C33" s="60"/>
      <c r="D33" s="60"/>
      <c r="E33" s="60"/>
      <c r="F33" s="60"/>
      <c r="G33" s="60"/>
      <c r="J33" s="56"/>
      <c r="K33" s="56"/>
      <c r="L33" s="56"/>
      <c r="M33" s="56"/>
      <c r="N33" s="56"/>
      <c r="O33" s="56"/>
      <c r="P33" s="56"/>
    </row>
    <row r="34" spans="1:16" ht="12.75">
      <c r="A34" s="59"/>
      <c r="B34" s="60"/>
      <c r="C34" s="60"/>
      <c r="D34" s="60"/>
      <c r="E34" s="60"/>
      <c r="F34" s="60"/>
      <c r="G34" s="60"/>
      <c r="J34" s="56"/>
      <c r="K34" s="56"/>
      <c r="L34" s="56"/>
      <c r="M34" s="56"/>
      <c r="N34" s="56"/>
      <c r="O34" s="56"/>
      <c r="P34" s="56"/>
    </row>
    <row r="35" spans="1:16" ht="12.75">
      <c r="A35" s="59"/>
      <c r="B35" s="60"/>
      <c r="C35" s="60"/>
      <c r="D35" s="60"/>
      <c r="E35" s="60"/>
      <c r="F35" s="60"/>
      <c r="G35" s="60"/>
      <c r="J35" s="56"/>
      <c r="K35" s="56"/>
      <c r="L35" s="56"/>
      <c r="M35" s="56"/>
      <c r="N35" s="56"/>
      <c r="O35" s="56"/>
      <c r="P35" s="56"/>
    </row>
    <row r="36" spans="1:16" ht="12.75">
      <c r="A36" s="59"/>
      <c r="B36" s="60"/>
      <c r="C36" s="60"/>
      <c r="D36" s="60"/>
      <c r="E36" s="60"/>
      <c r="F36" s="60"/>
      <c r="G36" s="60"/>
      <c r="J36" s="56"/>
      <c r="K36" s="56"/>
      <c r="L36" s="56"/>
      <c r="M36" s="56"/>
      <c r="N36" s="56"/>
      <c r="O36" s="56"/>
      <c r="P36" s="56"/>
    </row>
    <row r="37" spans="1:16" ht="12.75">
      <c r="A37" s="59"/>
      <c r="B37" s="60"/>
      <c r="C37" s="60"/>
      <c r="D37" s="60"/>
      <c r="E37" s="60"/>
      <c r="F37" s="60"/>
      <c r="G37" s="60"/>
      <c r="J37" s="56"/>
      <c r="K37" s="56"/>
      <c r="L37" s="56"/>
      <c r="M37" s="56"/>
      <c r="N37" s="56"/>
      <c r="O37" s="56"/>
      <c r="P37" s="56"/>
    </row>
    <row r="38" spans="1:16" ht="12.75">
      <c r="A38" s="59"/>
      <c r="B38" s="60"/>
      <c r="C38" s="60"/>
      <c r="D38" s="60"/>
      <c r="E38" s="60"/>
      <c r="F38" s="60"/>
      <c r="G38" s="60"/>
      <c r="J38" s="56"/>
      <c r="K38" s="56"/>
      <c r="L38" s="56"/>
      <c r="M38" s="56"/>
      <c r="N38" s="56"/>
      <c r="O38" s="56"/>
      <c r="P38" s="56"/>
    </row>
    <row r="39" spans="1:16" ht="12.75">
      <c r="A39" s="61"/>
      <c r="B39" s="62"/>
      <c r="C39" s="62"/>
      <c r="D39" s="62"/>
      <c r="E39" s="62"/>
      <c r="F39" s="62"/>
      <c r="G39" s="62"/>
      <c r="J39" s="56"/>
      <c r="K39" s="56"/>
      <c r="L39" s="56"/>
      <c r="M39" s="56"/>
      <c r="N39" s="56"/>
      <c r="O39" s="56"/>
      <c r="P39" s="56"/>
    </row>
    <row r="42" spans="10:15" ht="12.75">
      <c r="J42" s="57"/>
      <c r="K42" s="57"/>
      <c r="L42" s="57"/>
      <c r="M42" s="57"/>
      <c r="N42" s="57"/>
      <c r="O42" s="57"/>
    </row>
    <row r="43" spans="10:15" ht="12.75">
      <c r="J43" s="57"/>
      <c r="K43" s="57"/>
      <c r="L43" s="57"/>
      <c r="M43" s="57"/>
      <c r="N43" s="57"/>
      <c r="O43" s="57"/>
    </row>
    <row r="44" spans="10:15" ht="12.75">
      <c r="J44" s="57"/>
      <c r="K44" s="57"/>
      <c r="L44" s="57"/>
      <c r="M44" s="57"/>
      <c r="N44" s="57"/>
      <c r="O44" s="57"/>
    </row>
  </sheetData>
  <sheetProtection/>
  <mergeCells count="7">
    <mergeCell ref="A10:L10"/>
    <mergeCell ref="A20:L2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2">
      <selection activeCell="O9" sqref="O9"/>
    </sheetView>
  </sheetViews>
  <sheetFormatPr defaultColWidth="9.140625" defaultRowHeight="12.75"/>
  <cols>
    <col min="1" max="1" width="12.2812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4.140625" style="1" bestFit="1" customWidth="1"/>
    <col min="14" max="14" width="9.28125" style="1" bestFit="1" customWidth="1"/>
    <col min="15" max="15" width="10.28125" style="1" bestFit="1" customWidth="1"/>
    <col min="16" max="16384" width="9.140625" style="1" customWidth="1"/>
  </cols>
  <sheetData>
    <row r="1" spans="1:8" ht="24.75" customHeight="1">
      <c r="A1" s="7" t="s">
        <v>85</v>
      </c>
      <c r="B1" s="4"/>
      <c r="C1" s="4"/>
      <c r="D1" s="4"/>
      <c r="E1" s="4"/>
      <c r="F1" s="4"/>
      <c r="G1" s="4"/>
      <c r="H1" s="4"/>
    </row>
    <row r="2" spans="1:12" ht="19.5" customHeight="1">
      <c r="A2" s="83"/>
      <c r="B2" s="85" t="s">
        <v>26</v>
      </c>
      <c r="C2" s="85"/>
      <c r="D2" s="85"/>
      <c r="E2" s="10"/>
      <c r="F2" s="85" t="s">
        <v>27</v>
      </c>
      <c r="G2" s="85"/>
      <c r="H2" s="85"/>
      <c r="I2" s="10"/>
      <c r="J2" s="85" t="s">
        <v>28</v>
      </c>
      <c r="K2" s="85"/>
      <c r="L2" s="85"/>
    </row>
    <row r="3" spans="1:12" ht="41.25" customHeight="1">
      <c r="A3" s="87"/>
      <c r="B3" s="13" t="s">
        <v>23</v>
      </c>
      <c r="C3" s="13" t="s">
        <v>24</v>
      </c>
      <c r="D3" s="13" t="s">
        <v>25</v>
      </c>
      <c r="E3" s="14"/>
      <c r="F3" s="13" t="s">
        <v>23</v>
      </c>
      <c r="G3" s="13" t="s">
        <v>24</v>
      </c>
      <c r="H3" s="13" t="s">
        <v>25</v>
      </c>
      <c r="I3" s="14"/>
      <c r="J3" s="13" t="s">
        <v>23</v>
      </c>
      <c r="K3" s="13" t="s">
        <v>24</v>
      </c>
      <c r="L3" s="13" t="s">
        <v>25</v>
      </c>
    </row>
    <row r="4" spans="1:12" ht="21.75" customHeight="1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2.75" customHeight="1">
      <c r="A5" s="6" t="s">
        <v>9</v>
      </c>
      <c r="B5" s="19">
        <v>367.214</v>
      </c>
      <c r="C5" s="19">
        <v>1637.007</v>
      </c>
      <c r="D5" s="18">
        <v>4.4579101014667195</v>
      </c>
      <c r="E5" s="18"/>
      <c r="F5" s="19">
        <v>147.782</v>
      </c>
      <c r="G5" s="19">
        <v>612.529</v>
      </c>
      <c r="H5" s="18">
        <v>4.144814659430783</v>
      </c>
      <c r="J5" s="19">
        <v>514.996</v>
      </c>
      <c r="K5" s="19">
        <v>2249.536</v>
      </c>
      <c r="L5" s="18">
        <v>4.36806499467957</v>
      </c>
    </row>
    <row r="6" spans="1:18" ht="12.75" customHeight="1">
      <c r="A6" s="6" t="s">
        <v>16</v>
      </c>
      <c r="B6" s="19">
        <v>388.26</v>
      </c>
      <c r="C6" s="19">
        <v>1642.599</v>
      </c>
      <c r="D6" s="18">
        <v>4.2</v>
      </c>
      <c r="E6" s="19">
        <v>0</v>
      </c>
      <c r="F6" s="19">
        <v>160.20600000000002</v>
      </c>
      <c r="G6" s="19">
        <v>594.8009999999999</v>
      </c>
      <c r="H6" s="18">
        <v>3.7</v>
      </c>
      <c r="I6" s="19">
        <v>0</v>
      </c>
      <c r="J6" s="19">
        <v>548.466</v>
      </c>
      <c r="K6" s="19">
        <v>2237.4</v>
      </c>
      <c r="L6" s="18">
        <v>4.1</v>
      </c>
      <c r="M6" s="66"/>
      <c r="N6" s="66"/>
      <c r="O6" s="66"/>
      <c r="P6" s="66"/>
      <c r="Q6" s="66"/>
      <c r="R6" s="66"/>
    </row>
    <row r="7" spans="1:15" ht="12.75" customHeight="1">
      <c r="A7" s="6" t="s">
        <v>17</v>
      </c>
      <c r="B7" s="19">
        <v>442</v>
      </c>
      <c r="C7" s="19">
        <v>1678</v>
      </c>
      <c r="D7" s="18">
        <f>+C7/B7</f>
        <v>3.7963800904977374</v>
      </c>
      <c r="F7" s="19">
        <v>176</v>
      </c>
      <c r="G7" s="19">
        <v>616</v>
      </c>
      <c r="H7" s="18">
        <f>+G7/F7</f>
        <v>3.5</v>
      </c>
      <c r="J7" s="67">
        <f aca="true" t="shared" si="0" ref="J7:K9">+B7+F7</f>
        <v>618</v>
      </c>
      <c r="K7" s="67">
        <f t="shared" si="0"/>
        <v>2294</v>
      </c>
      <c r="L7" s="18">
        <f>+K7/J7</f>
        <v>3.7119741100323624</v>
      </c>
      <c r="M7" s="51"/>
      <c r="N7" s="67"/>
      <c r="O7" s="67"/>
    </row>
    <row r="8" spans="1:15" ht="12.75" customHeight="1">
      <c r="A8" s="6" t="s">
        <v>19</v>
      </c>
      <c r="B8" s="19">
        <v>363</v>
      </c>
      <c r="C8" s="19">
        <v>1574</v>
      </c>
      <c r="D8" s="18">
        <f>+C8/B8</f>
        <v>4.336088154269972</v>
      </c>
      <c r="F8" s="19">
        <v>174</v>
      </c>
      <c r="G8" s="19">
        <v>632</v>
      </c>
      <c r="H8" s="18">
        <f>+G8/F8</f>
        <v>3.632183908045977</v>
      </c>
      <c r="J8" s="67">
        <f t="shared" si="0"/>
        <v>537</v>
      </c>
      <c r="K8" s="67">
        <f t="shared" si="0"/>
        <v>2206</v>
      </c>
      <c r="L8" s="18">
        <f>+K8/J8</f>
        <v>4.1080074487895715</v>
      </c>
      <c r="M8" s="51"/>
      <c r="N8" s="67"/>
      <c r="O8" s="67"/>
    </row>
    <row r="9" spans="1:15" ht="12.75" customHeight="1">
      <c r="A9" s="6" t="s">
        <v>20</v>
      </c>
      <c r="B9" s="19">
        <v>378</v>
      </c>
      <c r="C9" s="19">
        <v>1575</v>
      </c>
      <c r="D9" s="18">
        <f>+C9/B9</f>
        <v>4.166666666666667</v>
      </c>
      <c r="F9" s="19">
        <v>182</v>
      </c>
      <c r="G9" s="19">
        <v>648</v>
      </c>
      <c r="H9" s="18">
        <f>+G9/F9</f>
        <v>3.5604395604395602</v>
      </c>
      <c r="J9" s="67">
        <f t="shared" si="0"/>
        <v>560</v>
      </c>
      <c r="K9" s="67">
        <f t="shared" si="0"/>
        <v>2223</v>
      </c>
      <c r="L9" s="18">
        <f>+K9/J9</f>
        <v>3.969642857142857</v>
      </c>
      <c r="M9" s="51"/>
      <c r="N9" s="67"/>
      <c r="O9" s="67"/>
    </row>
    <row r="10" spans="1:12" ht="21.75" customHeight="1">
      <c r="A10" s="82" t="s">
        <v>30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23" ht="12.75" customHeight="1">
      <c r="A11" s="2" t="s">
        <v>7</v>
      </c>
      <c r="B11" s="19">
        <v>39</v>
      </c>
      <c r="C11" s="19">
        <v>150</v>
      </c>
      <c r="D11" s="18">
        <f>+C11/B11</f>
        <v>3.8461538461538463</v>
      </c>
      <c r="F11" s="19">
        <v>19</v>
      </c>
      <c r="G11" s="19">
        <v>47</v>
      </c>
      <c r="H11" s="18">
        <f>+G11/F11</f>
        <v>2.473684210526316</v>
      </c>
      <c r="J11" s="67">
        <f>+B11+F11</f>
        <v>58</v>
      </c>
      <c r="K11" s="67">
        <f>+C11+G11</f>
        <v>197</v>
      </c>
      <c r="L11" s="18">
        <f>+K11/J11</f>
        <v>3.396551724137931</v>
      </c>
      <c r="M11" s="56"/>
      <c r="N11" s="56"/>
      <c r="O11" s="17"/>
      <c r="P11" s="18"/>
      <c r="Q11" s="56"/>
      <c r="R11" s="56"/>
      <c r="S11" s="18"/>
      <c r="U11" s="56"/>
      <c r="V11" s="56"/>
      <c r="W11" s="18"/>
    </row>
    <row r="12" spans="1:23" ht="12.75" customHeight="1">
      <c r="A12" s="2" t="s">
        <v>0</v>
      </c>
      <c r="B12" s="19">
        <v>4</v>
      </c>
      <c r="C12" s="19">
        <v>16</v>
      </c>
      <c r="D12" s="18">
        <f aca="true" t="shared" si="1" ref="D12:D19">+C12/B12</f>
        <v>4</v>
      </c>
      <c r="F12" s="19">
        <v>1</v>
      </c>
      <c r="G12" s="19">
        <v>2</v>
      </c>
      <c r="H12" s="18">
        <f aca="true" t="shared" si="2" ref="H12:H19">+G12/F12</f>
        <v>2</v>
      </c>
      <c r="J12" s="67">
        <f aca="true" t="shared" si="3" ref="J12:J19">+B12+F12</f>
        <v>5</v>
      </c>
      <c r="K12" s="67">
        <f aca="true" t="shared" si="4" ref="K12:K19">+C12+G12</f>
        <v>18</v>
      </c>
      <c r="L12" s="18">
        <f aca="true" t="shared" si="5" ref="L12:L19">+K12/J12</f>
        <v>3.6</v>
      </c>
      <c r="M12" s="56"/>
      <c r="N12" s="51"/>
      <c r="O12" s="51"/>
      <c r="P12" s="18"/>
      <c r="Q12" s="56"/>
      <c r="R12" s="56"/>
      <c r="S12" s="18"/>
      <c r="U12" s="56"/>
      <c r="V12" s="56"/>
      <c r="W12" s="18"/>
    </row>
    <row r="13" spans="1:23" ht="12.75" customHeight="1">
      <c r="A13" s="2" t="s">
        <v>1</v>
      </c>
      <c r="B13" s="19">
        <v>64</v>
      </c>
      <c r="C13" s="19">
        <v>306</v>
      </c>
      <c r="D13" s="18">
        <f t="shared" si="1"/>
        <v>4.78125</v>
      </c>
      <c r="F13" s="19">
        <v>38</v>
      </c>
      <c r="G13" s="19">
        <v>139</v>
      </c>
      <c r="H13" s="18">
        <f t="shared" si="2"/>
        <v>3.6578947368421053</v>
      </c>
      <c r="J13" s="67">
        <f t="shared" si="3"/>
        <v>102</v>
      </c>
      <c r="K13" s="67">
        <f t="shared" si="4"/>
        <v>445</v>
      </c>
      <c r="L13" s="18">
        <f t="shared" si="5"/>
        <v>4.362745098039215</v>
      </c>
      <c r="M13" s="56"/>
      <c r="N13" s="56"/>
      <c r="O13" s="17"/>
      <c r="P13" s="18"/>
      <c r="Q13" s="56"/>
      <c r="R13" s="56"/>
      <c r="S13" s="18"/>
      <c r="U13" s="56"/>
      <c r="V13" s="56"/>
      <c r="W13" s="18"/>
    </row>
    <row r="14" spans="1:23" ht="12.75" customHeight="1">
      <c r="A14" s="2" t="s">
        <v>2</v>
      </c>
      <c r="B14" s="19">
        <v>9</v>
      </c>
      <c r="C14" s="19">
        <v>18</v>
      </c>
      <c r="D14" s="18">
        <f t="shared" si="1"/>
        <v>2</v>
      </c>
      <c r="F14" s="19">
        <v>6</v>
      </c>
      <c r="G14" s="19">
        <v>16</v>
      </c>
      <c r="H14" s="18">
        <f t="shared" si="2"/>
        <v>2.6666666666666665</v>
      </c>
      <c r="J14" s="67">
        <f t="shared" si="3"/>
        <v>15</v>
      </c>
      <c r="K14" s="67">
        <f t="shared" si="4"/>
        <v>34</v>
      </c>
      <c r="L14" s="18">
        <f t="shared" si="5"/>
        <v>2.2666666666666666</v>
      </c>
      <c r="M14" s="56"/>
      <c r="N14" s="56"/>
      <c r="O14" s="17"/>
      <c r="P14" s="18"/>
      <c r="Q14" s="56"/>
      <c r="R14" s="56"/>
      <c r="S14" s="18"/>
      <c r="U14" s="56"/>
      <c r="V14" s="56"/>
      <c r="W14" s="18"/>
    </row>
    <row r="15" spans="1:23" ht="12.75" customHeight="1">
      <c r="A15" s="2" t="s">
        <v>3</v>
      </c>
      <c r="B15" s="19">
        <v>90</v>
      </c>
      <c r="C15" s="19">
        <v>436</v>
      </c>
      <c r="D15" s="18">
        <f t="shared" si="1"/>
        <v>4.844444444444444</v>
      </c>
      <c r="F15" s="19">
        <v>38</v>
      </c>
      <c r="G15" s="19">
        <v>178</v>
      </c>
      <c r="H15" s="18">
        <f t="shared" si="2"/>
        <v>4.684210526315789</v>
      </c>
      <c r="J15" s="67">
        <f t="shared" si="3"/>
        <v>128</v>
      </c>
      <c r="K15" s="67">
        <f t="shared" si="4"/>
        <v>614</v>
      </c>
      <c r="L15" s="18">
        <f t="shared" si="5"/>
        <v>4.796875</v>
      </c>
      <c r="M15" s="56"/>
      <c r="N15" s="56"/>
      <c r="O15" s="17"/>
      <c r="P15" s="18"/>
      <c r="Q15" s="56"/>
      <c r="R15" s="56"/>
      <c r="S15" s="18"/>
      <c r="U15" s="56"/>
      <c r="V15" s="56"/>
      <c r="W15" s="18"/>
    </row>
    <row r="16" spans="1:23" ht="12.75" customHeight="1">
      <c r="A16" s="2" t="s">
        <v>4</v>
      </c>
      <c r="B16" s="19">
        <v>43</v>
      </c>
      <c r="C16" s="19">
        <v>142</v>
      </c>
      <c r="D16" s="18">
        <f t="shared" si="1"/>
        <v>3.302325581395349</v>
      </c>
      <c r="F16" s="19">
        <v>29</v>
      </c>
      <c r="G16" s="19">
        <v>99</v>
      </c>
      <c r="H16" s="18">
        <f t="shared" si="2"/>
        <v>3.413793103448276</v>
      </c>
      <c r="J16" s="67">
        <f t="shared" si="3"/>
        <v>72</v>
      </c>
      <c r="K16" s="67">
        <f t="shared" si="4"/>
        <v>241</v>
      </c>
      <c r="L16" s="18">
        <f t="shared" si="5"/>
        <v>3.3472222222222223</v>
      </c>
      <c r="M16" s="56"/>
      <c r="N16" s="56"/>
      <c r="O16" s="17"/>
      <c r="P16" s="18"/>
      <c r="Q16" s="56"/>
      <c r="R16" s="56"/>
      <c r="S16" s="18"/>
      <c r="U16" s="56"/>
      <c r="V16" s="56"/>
      <c r="W16" s="18"/>
    </row>
    <row r="17" spans="1:23" ht="12.75" customHeight="1">
      <c r="A17" s="2" t="s">
        <v>8</v>
      </c>
      <c r="B17" s="19">
        <v>24</v>
      </c>
      <c r="C17" s="19">
        <v>88</v>
      </c>
      <c r="D17" s="18">
        <f t="shared" si="1"/>
        <v>3.6666666666666665</v>
      </c>
      <c r="F17" s="19">
        <v>5</v>
      </c>
      <c r="G17" s="19">
        <v>18</v>
      </c>
      <c r="H17" s="18">
        <f t="shared" si="2"/>
        <v>3.6</v>
      </c>
      <c r="J17" s="67">
        <f t="shared" si="3"/>
        <v>29</v>
      </c>
      <c r="K17" s="67">
        <f t="shared" si="4"/>
        <v>106</v>
      </c>
      <c r="L17" s="18">
        <f t="shared" si="5"/>
        <v>3.6551724137931036</v>
      </c>
      <c r="M17" s="56"/>
      <c r="N17" s="56"/>
      <c r="O17" s="17"/>
      <c r="P17" s="18"/>
      <c r="Q17" s="56"/>
      <c r="R17" s="56"/>
      <c r="S17" s="18"/>
      <c r="U17" s="56"/>
      <c r="V17" s="56"/>
      <c r="W17" s="18"/>
    </row>
    <row r="18" spans="1:23" ht="12.75" customHeight="1">
      <c r="A18" s="2" t="s">
        <v>5</v>
      </c>
      <c r="B18" s="19">
        <v>34</v>
      </c>
      <c r="C18" s="19">
        <v>129</v>
      </c>
      <c r="D18" s="18">
        <f t="shared" si="1"/>
        <v>3.7941176470588234</v>
      </c>
      <c r="F18" s="19">
        <v>16</v>
      </c>
      <c r="G18" s="19">
        <v>45</v>
      </c>
      <c r="H18" s="18">
        <f t="shared" si="2"/>
        <v>2.8125</v>
      </c>
      <c r="J18" s="67">
        <f t="shared" si="3"/>
        <v>50</v>
      </c>
      <c r="K18" s="67">
        <f t="shared" si="4"/>
        <v>174</v>
      </c>
      <c r="L18" s="18">
        <f t="shared" si="5"/>
        <v>3.48</v>
      </c>
      <c r="M18" s="56"/>
      <c r="N18" s="56"/>
      <c r="O18" s="17"/>
      <c r="P18" s="18"/>
      <c r="Q18" s="56"/>
      <c r="R18" s="56"/>
      <c r="S18" s="18"/>
      <c r="U18" s="56"/>
      <c r="V18" s="56"/>
      <c r="W18" s="18"/>
    </row>
    <row r="19" spans="1:23" ht="12.75" customHeight="1">
      <c r="A19" s="2" t="s">
        <v>6</v>
      </c>
      <c r="B19" s="19">
        <v>70</v>
      </c>
      <c r="C19" s="19">
        <v>291</v>
      </c>
      <c r="D19" s="18">
        <f t="shared" si="1"/>
        <v>4.1571428571428575</v>
      </c>
      <c r="F19" s="19">
        <v>31</v>
      </c>
      <c r="G19" s="19">
        <v>104</v>
      </c>
      <c r="H19" s="18">
        <f t="shared" si="2"/>
        <v>3.3548387096774195</v>
      </c>
      <c r="J19" s="67">
        <f t="shared" si="3"/>
        <v>101</v>
      </c>
      <c r="K19" s="67">
        <f t="shared" si="4"/>
        <v>395</v>
      </c>
      <c r="L19" s="18">
        <f t="shared" si="5"/>
        <v>3.910891089108911</v>
      </c>
      <c r="M19" s="56"/>
      <c r="N19" s="56"/>
      <c r="O19" s="17"/>
      <c r="P19" s="18"/>
      <c r="Q19" s="56"/>
      <c r="R19" s="56"/>
      <c r="S19" s="18"/>
      <c r="U19" s="56"/>
      <c r="V19" s="56"/>
      <c r="W19" s="18"/>
    </row>
    <row r="20" spans="1:12" s="5" customFormat="1" ht="21.75" customHeight="1">
      <c r="A20" s="81" t="s">
        <v>31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 ht="12.75" customHeight="1">
      <c r="A21" s="2" t="s">
        <v>32</v>
      </c>
      <c r="B21" s="19">
        <v>2129</v>
      </c>
      <c r="C21" s="19">
        <v>15918</v>
      </c>
      <c r="D21" s="18">
        <f>+C21/B21</f>
        <v>7.4767496477219355</v>
      </c>
      <c r="E21" s="18"/>
      <c r="F21" s="19">
        <f>'9.1'!F21-'9.2'!F21</f>
        <v>805</v>
      </c>
      <c r="G21" s="19">
        <f>'9.1'!G21-'9.2'!G21</f>
        <v>4984</v>
      </c>
      <c r="H21" s="18">
        <f>+G21/F21</f>
        <v>6.191304347826087</v>
      </c>
      <c r="J21" s="19">
        <f>+B21+F21</f>
        <v>2934</v>
      </c>
      <c r="K21" s="19">
        <f>+C21+G21</f>
        <v>20902</v>
      </c>
      <c r="L21" s="18">
        <f>+K21/J21</f>
        <v>7.124062713019768</v>
      </c>
    </row>
    <row r="22" spans="1:12" ht="12.75" customHeight="1">
      <c r="A22" s="2" t="s">
        <v>33</v>
      </c>
      <c r="B22" s="19">
        <f>+B23-B21</f>
        <v>8548</v>
      </c>
      <c r="C22" s="19">
        <f>+C23-C21</f>
        <v>55561</v>
      </c>
      <c r="D22" s="18">
        <f>+C22/B22</f>
        <v>6.499883013570426</v>
      </c>
      <c r="E22" s="18"/>
      <c r="F22" s="19">
        <f>+F23-F21</f>
        <v>7687</v>
      </c>
      <c r="G22" s="19">
        <f>+G23-G21</f>
        <v>47681</v>
      </c>
      <c r="H22" s="18">
        <f>+G22/F22</f>
        <v>6.202809938857812</v>
      </c>
      <c r="J22" s="19">
        <f>+J23-J21</f>
        <v>16235</v>
      </c>
      <c r="K22" s="19">
        <f>+K23-K21</f>
        <v>103242</v>
      </c>
      <c r="L22" s="18">
        <f>+K22/J22</f>
        <v>6.359223898983677</v>
      </c>
    </row>
    <row r="23" spans="1:13" s="3" customFormat="1" ht="12.75" customHeight="1">
      <c r="A23" s="2" t="s">
        <v>34</v>
      </c>
      <c r="B23" s="19">
        <v>10677</v>
      </c>
      <c r="C23" s="19">
        <v>71479</v>
      </c>
      <c r="D23" s="18">
        <v>7.2</v>
      </c>
      <c r="E23" s="18"/>
      <c r="F23" s="19">
        <v>8492</v>
      </c>
      <c r="G23" s="19">
        <v>52665</v>
      </c>
      <c r="H23" s="18">
        <v>6.2</v>
      </c>
      <c r="J23" s="19">
        <f>+B23+F23</f>
        <v>19169</v>
      </c>
      <c r="K23" s="19">
        <f>+C23+G23</f>
        <v>124144</v>
      </c>
      <c r="L23" s="18">
        <v>6.745677354373006</v>
      </c>
      <c r="M23" s="58"/>
    </row>
    <row r="24" spans="1:12" s="3" customFormat="1" ht="24.75" customHeight="1">
      <c r="A24" s="11" t="s">
        <v>35</v>
      </c>
      <c r="B24" s="20">
        <f>+B9/B23*100</f>
        <v>3.5403203146951387</v>
      </c>
      <c r="C24" s="20">
        <f aca="true" t="shared" si="6" ref="C24:L24">+C9/C23*100</f>
        <v>2.203444368275997</v>
      </c>
      <c r="D24" s="20">
        <f t="shared" si="6"/>
        <v>57.870370370370374</v>
      </c>
      <c r="E24" s="20"/>
      <c r="F24" s="20">
        <f t="shared" si="6"/>
        <v>2.143193593970796</v>
      </c>
      <c r="G24" s="20">
        <f t="shared" si="6"/>
        <v>1.2304186841355738</v>
      </c>
      <c r="H24" s="20">
        <f t="shared" si="6"/>
        <v>57.42644452321871</v>
      </c>
      <c r="I24" s="20"/>
      <c r="J24" s="20">
        <f t="shared" si="6"/>
        <v>2.9213834837498043</v>
      </c>
      <c r="K24" s="20">
        <f t="shared" si="6"/>
        <v>1.7906624565021265</v>
      </c>
      <c r="L24" s="20">
        <f t="shared" si="6"/>
        <v>58.847209088194305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36</v>
      </c>
      <c r="B26" s="2"/>
      <c r="C26" s="2"/>
      <c r="D26" s="2"/>
      <c r="E26" s="2"/>
      <c r="F26" s="2"/>
      <c r="G26" s="2"/>
      <c r="H26" s="2"/>
    </row>
    <row r="29" spans="1:16" ht="12.75">
      <c r="A29" s="59"/>
      <c r="B29" s="64"/>
      <c r="C29" s="64"/>
      <c r="D29" s="64"/>
      <c r="E29" s="64"/>
      <c r="F29" s="64"/>
      <c r="G29" s="64"/>
      <c r="J29" s="56"/>
      <c r="K29" s="56"/>
      <c r="L29" s="56"/>
      <c r="M29" s="56"/>
      <c r="N29" s="56"/>
      <c r="O29" s="56"/>
      <c r="P29" s="56"/>
    </row>
    <row r="30" spans="1:16" ht="12.75">
      <c r="A30" s="59"/>
      <c r="B30" s="64"/>
      <c r="C30" s="64"/>
      <c r="D30" s="64"/>
      <c r="E30" s="64"/>
      <c r="F30" s="64"/>
      <c r="G30" s="64"/>
      <c r="J30" s="56"/>
      <c r="K30" s="56"/>
      <c r="L30" s="56"/>
      <c r="M30" s="56"/>
      <c r="N30" s="56"/>
      <c r="O30" s="56"/>
      <c r="P30" s="56"/>
    </row>
    <row r="31" spans="1:16" ht="12.75">
      <c r="A31" s="59"/>
      <c r="B31" s="64"/>
      <c r="C31" s="64"/>
      <c r="D31" s="64"/>
      <c r="E31" s="64"/>
      <c r="F31" s="64"/>
      <c r="G31" s="64"/>
      <c r="J31" s="56"/>
      <c r="K31" s="56"/>
      <c r="L31" s="56"/>
      <c r="M31" s="56"/>
      <c r="N31" s="56"/>
      <c r="O31" s="56"/>
      <c r="P31" s="56"/>
    </row>
    <row r="32" spans="1:16" ht="12.75">
      <c r="A32" s="59"/>
      <c r="B32" s="64"/>
      <c r="C32" s="64"/>
      <c r="D32" s="64"/>
      <c r="E32" s="64"/>
      <c r="F32" s="64"/>
      <c r="G32" s="64"/>
      <c r="J32" s="56"/>
      <c r="K32" s="56"/>
      <c r="L32" s="56"/>
      <c r="M32" s="56"/>
      <c r="N32" s="56"/>
      <c r="O32" s="56"/>
      <c r="P32" s="56"/>
    </row>
    <row r="33" spans="1:16" ht="12.75">
      <c r="A33" s="59"/>
      <c r="B33" s="64"/>
      <c r="C33" s="64"/>
      <c r="D33" s="64"/>
      <c r="E33" s="64"/>
      <c r="F33" s="64"/>
      <c r="G33" s="64"/>
      <c r="J33" s="56"/>
      <c r="K33" s="56"/>
      <c r="L33" s="56"/>
      <c r="M33" s="56"/>
      <c r="N33" s="56"/>
      <c r="O33" s="56"/>
      <c r="P33" s="56"/>
    </row>
    <row r="34" spans="1:16" ht="12.75">
      <c r="A34" s="59"/>
      <c r="B34" s="64"/>
      <c r="C34" s="64"/>
      <c r="D34" s="64"/>
      <c r="E34" s="64"/>
      <c r="F34" s="64"/>
      <c r="G34" s="64"/>
      <c r="J34" s="56"/>
      <c r="K34" s="56"/>
      <c r="L34" s="56"/>
      <c r="M34" s="56"/>
      <c r="N34" s="56"/>
      <c r="O34" s="56"/>
      <c r="P34" s="56"/>
    </row>
    <row r="35" spans="1:16" ht="12.75">
      <c r="A35" s="59"/>
      <c r="B35" s="64"/>
      <c r="C35" s="64"/>
      <c r="D35" s="64"/>
      <c r="E35" s="64"/>
      <c r="F35" s="64"/>
      <c r="G35" s="64"/>
      <c r="J35" s="56"/>
      <c r="K35" s="56"/>
      <c r="L35" s="56"/>
      <c r="M35" s="56"/>
      <c r="N35" s="56"/>
      <c r="O35" s="56"/>
      <c r="P35" s="56"/>
    </row>
    <row r="36" spans="1:16" ht="12.75">
      <c r="A36" s="59"/>
      <c r="B36" s="64"/>
      <c r="C36" s="64"/>
      <c r="D36" s="64"/>
      <c r="E36" s="64"/>
      <c r="F36" s="64"/>
      <c r="G36" s="64"/>
      <c r="J36" s="56"/>
      <c r="K36" s="56"/>
      <c r="L36" s="56"/>
      <c r="M36" s="56"/>
      <c r="N36" s="56"/>
      <c r="O36" s="56"/>
      <c r="P36" s="56"/>
    </row>
    <row r="37" spans="1:16" ht="12.75">
      <c r="A37" s="63"/>
      <c r="B37" s="64"/>
      <c r="C37" s="64"/>
      <c r="D37" s="64"/>
      <c r="E37" s="64"/>
      <c r="F37" s="64"/>
      <c r="G37" s="64"/>
      <c r="J37" s="56"/>
      <c r="K37" s="56"/>
      <c r="L37" s="56"/>
      <c r="M37" s="56"/>
      <c r="N37" s="56"/>
      <c r="O37" s="56"/>
      <c r="P37" s="56"/>
    </row>
    <row r="38" spans="1:16" ht="12.75">
      <c r="A38" s="65"/>
      <c r="B38" s="66"/>
      <c r="C38" s="66"/>
      <c r="D38" s="66"/>
      <c r="E38" s="66"/>
      <c r="F38" s="66"/>
      <c r="G38" s="66"/>
      <c r="J38" s="56"/>
      <c r="K38" s="56"/>
      <c r="L38" s="56"/>
      <c r="M38" s="56"/>
      <c r="N38" s="56"/>
      <c r="O38" s="56"/>
      <c r="P38" s="56"/>
    </row>
    <row r="41" spans="10:15" ht="12.75">
      <c r="J41" s="56"/>
      <c r="K41" s="56"/>
      <c r="L41" s="56"/>
      <c r="M41" s="56"/>
      <c r="N41" s="56"/>
      <c r="O41" s="56"/>
    </row>
    <row r="42" spans="10:15" ht="12.75">
      <c r="J42" s="56"/>
      <c r="K42" s="56"/>
      <c r="L42" s="56"/>
      <c r="M42" s="56"/>
      <c r="N42" s="56"/>
      <c r="O42" s="56"/>
    </row>
  </sheetData>
  <sheetProtection/>
  <mergeCells count="7">
    <mergeCell ref="A10:L10"/>
    <mergeCell ref="A20:L20"/>
    <mergeCell ref="B2:D2"/>
    <mergeCell ref="F2:H2"/>
    <mergeCell ref="J2:L2"/>
    <mergeCell ref="A2:A3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11.7109375" style="1" customWidth="1"/>
    <col min="2" max="2" width="9.8515625" style="1" customWidth="1"/>
    <col min="3" max="4" width="9.7109375" style="1" customWidth="1"/>
    <col min="5" max="5" width="10.421875" style="1" customWidth="1"/>
    <col min="6" max="6" width="0.85546875" style="1" customWidth="1"/>
    <col min="7" max="8" width="9.7109375" style="1" customWidth="1"/>
    <col min="9" max="9" width="0.85546875" style="1" customWidth="1"/>
    <col min="10" max="11" width="9.7109375" style="1" customWidth="1"/>
    <col min="12" max="16384" width="9.140625" style="1" customWidth="1"/>
  </cols>
  <sheetData>
    <row r="1" spans="1:11" ht="24.75" customHeight="1">
      <c r="A1" s="7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83"/>
      <c r="B2" s="83" t="s">
        <v>89</v>
      </c>
      <c r="C2" s="83"/>
      <c r="D2" s="83"/>
      <c r="E2" s="83"/>
      <c r="F2" s="12"/>
      <c r="G2" s="89" t="s">
        <v>94</v>
      </c>
      <c r="H2" s="89"/>
      <c r="I2" s="89"/>
      <c r="J2" s="89"/>
      <c r="K2" s="89"/>
    </row>
    <row r="3" spans="1:11" ht="24.75" customHeight="1">
      <c r="A3" s="88"/>
      <c r="B3" s="84"/>
      <c r="C3" s="84"/>
      <c r="D3" s="84"/>
      <c r="E3" s="84"/>
      <c r="F3" s="15"/>
      <c r="G3" s="90" t="s">
        <v>95</v>
      </c>
      <c r="H3" s="90"/>
      <c r="I3" s="16"/>
      <c r="J3" s="89" t="s">
        <v>96</v>
      </c>
      <c r="K3" s="89"/>
    </row>
    <row r="4" spans="1:11" ht="24.75" customHeight="1">
      <c r="A4" s="84"/>
      <c r="B4" s="13" t="s">
        <v>90</v>
      </c>
      <c r="C4" s="13" t="s">
        <v>91</v>
      </c>
      <c r="D4" s="13" t="s">
        <v>92</v>
      </c>
      <c r="E4" s="13" t="s">
        <v>93</v>
      </c>
      <c r="F4" s="14"/>
      <c r="G4" s="13" t="s">
        <v>90</v>
      </c>
      <c r="H4" s="13" t="s">
        <v>91</v>
      </c>
      <c r="I4" s="14"/>
      <c r="J4" s="13" t="s">
        <v>90</v>
      </c>
      <c r="K4" s="13" t="s">
        <v>91</v>
      </c>
    </row>
    <row r="5" spans="1:11" ht="21.75" customHeight="1">
      <c r="A5" s="86" t="s">
        <v>29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2.75" customHeight="1">
      <c r="A6" s="39" t="s">
        <v>16</v>
      </c>
      <c r="B6" s="19">
        <v>1134</v>
      </c>
      <c r="C6" s="19">
        <v>107722</v>
      </c>
      <c r="D6" s="19">
        <v>49701</v>
      </c>
      <c r="E6" s="19">
        <v>46780</v>
      </c>
      <c r="F6" s="19"/>
      <c r="G6" s="19">
        <v>107</v>
      </c>
      <c r="H6" s="19">
        <v>40056</v>
      </c>
      <c r="I6" s="19"/>
      <c r="J6" s="19">
        <v>2211</v>
      </c>
      <c r="K6" s="19">
        <v>25843</v>
      </c>
    </row>
    <row r="7" spans="1:11" ht="12.75" customHeight="1">
      <c r="A7" s="39" t="s">
        <v>17</v>
      </c>
      <c r="B7" s="19">
        <v>1171</v>
      </c>
      <c r="C7" s="19">
        <v>113749</v>
      </c>
      <c r="D7" s="19">
        <v>51474</v>
      </c>
      <c r="E7" s="19">
        <v>49916</v>
      </c>
      <c r="G7" s="19">
        <v>111</v>
      </c>
      <c r="H7" s="19">
        <v>38111</v>
      </c>
      <c r="J7" s="71" t="s">
        <v>18</v>
      </c>
      <c r="K7" s="19">
        <v>28299</v>
      </c>
    </row>
    <row r="8" spans="1:15" ht="12.75" customHeight="1">
      <c r="A8" s="39" t="s">
        <v>19</v>
      </c>
      <c r="B8" s="19">
        <v>1208</v>
      </c>
      <c r="C8" s="19">
        <v>116972</v>
      </c>
      <c r="D8" s="19">
        <v>53061</v>
      </c>
      <c r="E8" s="19">
        <v>51408</v>
      </c>
      <c r="G8" s="19">
        <v>108</v>
      </c>
      <c r="H8" s="19">
        <v>38311</v>
      </c>
      <c r="J8" s="19">
        <v>3728</v>
      </c>
      <c r="K8" s="19">
        <v>35300</v>
      </c>
      <c r="N8" s="67"/>
      <c r="O8" s="67"/>
    </row>
    <row r="9" spans="1:15" ht="12.75" customHeight="1">
      <c r="A9" s="39" t="s">
        <v>20</v>
      </c>
      <c r="B9" s="19">
        <v>1260</v>
      </c>
      <c r="C9" s="19">
        <v>119365</v>
      </c>
      <c r="D9" s="19">
        <v>53897</v>
      </c>
      <c r="E9" s="19">
        <v>52542</v>
      </c>
      <c r="G9" s="19">
        <v>106</v>
      </c>
      <c r="H9" s="19">
        <v>34516</v>
      </c>
      <c r="J9" s="19">
        <v>3976</v>
      </c>
      <c r="K9" s="19">
        <v>38062</v>
      </c>
      <c r="N9" s="67"/>
      <c r="O9" s="67"/>
    </row>
    <row r="10" spans="1:15" ht="12.75" customHeight="1">
      <c r="A10" s="39" t="s">
        <v>21</v>
      </c>
      <c r="B10" s="19">
        <v>1271</v>
      </c>
      <c r="C10" s="19">
        <v>121799</v>
      </c>
      <c r="D10" s="19">
        <v>54399</v>
      </c>
      <c r="E10" s="19">
        <v>53121</v>
      </c>
      <c r="G10" s="19">
        <f>SUM(G12:G20)</f>
        <v>104</v>
      </c>
      <c r="H10" s="19">
        <f>SUM(H12:H20)</f>
        <v>33300</v>
      </c>
      <c r="J10" s="19">
        <f>SUM(J12:J20)</f>
        <v>3238</v>
      </c>
      <c r="K10" s="19">
        <f>SUM(K12:K20)</f>
        <v>36996</v>
      </c>
      <c r="N10" s="67"/>
      <c r="O10" s="67"/>
    </row>
    <row r="11" spans="1:11" ht="21.75" customHeight="1">
      <c r="A11" s="81" t="s">
        <v>87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7" ht="12.75" customHeight="1">
      <c r="A12" s="40" t="s">
        <v>7</v>
      </c>
      <c r="B12" s="19">
        <v>117</v>
      </c>
      <c r="C12" s="19">
        <v>12281</v>
      </c>
      <c r="D12" s="19">
        <v>5538</v>
      </c>
      <c r="E12" s="19">
        <v>5471</v>
      </c>
      <c r="F12" s="19"/>
      <c r="G12" s="19">
        <v>7</v>
      </c>
      <c r="H12" s="19">
        <v>2589</v>
      </c>
      <c r="I12" s="19"/>
      <c r="J12" s="19">
        <v>258</v>
      </c>
      <c r="K12" s="19">
        <v>2840</v>
      </c>
      <c r="N12" s="67"/>
      <c r="O12" s="67"/>
      <c r="P12" s="76"/>
      <c r="Q12" s="76"/>
    </row>
    <row r="13" spans="1:17" ht="12.75" customHeight="1">
      <c r="A13" s="40" t="s">
        <v>0</v>
      </c>
      <c r="B13" s="19">
        <v>15</v>
      </c>
      <c r="C13" s="19">
        <v>1912</v>
      </c>
      <c r="D13" s="19">
        <v>833</v>
      </c>
      <c r="E13" s="19">
        <v>826</v>
      </c>
      <c r="F13" s="19"/>
      <c r="G13" s="19">
        <v>1</v>
      </c>
      <c r="H13" s="19">
        <v>468</v>
      </c>
      <c r="I13" s="19"/>
      <c r="J13" s="19">
        <v>55</v>
      </c>
      <c r="K13" s="19">
        <v>1059</v>
      </c>
      <c r="N13" s="67"/>
      <c r="O13" s="67"/>
      <c r="P13" s="76"/>
      <c r="Q13" s="76"/>
    </row>
    <row r="14" spans="1:17" ht="12.75" customHeight="1">
      <c r="A14" s="40" t="s">
        <v>1</v>
      </c>
      <c r="B14" s="19">
        <v>132</v>
      </c>
      <c r="C14" s="19">
        <v>13935</v>
      </c>
      <c r="D14" s="19">
        <v>6241</v>
      </c>
      <c r="E14" s="19">
        <v>6204</v>
      </c>
      <c r="F14" s="19"/>
      <c r="G14" s="19">
        <v>10</v>
      </c>
      <c r="H14" s="19">
        <v>4420</v>
      </c>
      <c r="I14" s="19"/>
      <c r="J14" s="19">
        <v>591</v>
      </c>
      <c r="K14" s="19">
        <v>5962</v>
      </c>
      <c r="N14" s="67"/>
      <c r="O14" s="67"/>
      <c r="P14" s="76"/>
      <c r="Q14" s="76"/>
    </row>
    <row r="15" spans="1:17" ht="12.75" customHeight="1">
      <c r="A15" s="40" t="s">
        <v>2</v>
      </c>
      <c r="B15" s="19">
        <v>23</v>
      </c>
      <c r="C15" s="19">
        <v>1649</v>
      </c>
      <c r="D15" s="19">
        <v>865</v>
      </c>
      <c r="E15" s="19">
        <v>865</v>
      </c>
      <c r="F15" s="19"/>
      <c r="G15" s="19">
        <v>0</v>
      </c>
      <c r="H15" s="19">
        <v>0</v>
      </c>
      <c r="I15" s="19"/>
      <c r="J15" s="19">
        <v>121</v>
      </c>
      <c r="K15" s="19">
        <v>1211</v>
      </c>
      <c r="N15" s="67"/>
      <c r="O15" s="67"/>
      <c r="P15" s="76"/>
      <c r="Q15" s="76"/>
    </row>
    <row r="16" spans="1:17" ht="12.75" customHeight="1">
      <c r="A16" s="40" t="s">
        <v>3</v>
      </c>
      <c r="B16" s="19">
        <v>403</v>
      </c>
      <c r="C16" s="19">
        <v>30784</v>
      </c>
      <c r="D16" s="19">
        <v>14736</v>
      </c>
      <c r="E16" s="19">
        <v>14225</v>
      </c>
      <c r="F16" s="19"/>
      <c r="G16" s="19">
        <v>29</v>
      </c>
      <c r="H16" s="19">
        <f>8871+960</f>
        <v>9831</v>
      </c>
      <c r="I16" s="19"/>
      <c r="J16" s="19">
        <v>619</v>
      </c>
      <c r="K16" s="19">
        <v>9071</v>
      </c>
      <c r="N16" s="67"/>
      <c r="O16" s="67"/>
      <c r="P16" s="76"/>
      <c r="Q16" s="76"/>
    </row>
    <row r="17" spans="1:17" ht="12.75" customHeight="1">
      <c r="A17" s="40" t="s">
        <v>4</v>
      </c>
      <c r="B17" s="19">
        <v>218</v>
      </c>
      <c r="C17" s="19">
        <v>28541</v>
      </c>
      <c r="D17" s="19">
        <v>12362</v>
      </c>
      <c r="E17" s="19">
        <v>12055</v>
      </c>
      <c r="F17" s="19"/>
      <c r="G17" s="19">
        <v>15</v>
      </c>
      <c r="H17" s="19">
        <v>4678</v>
      </c>
      <c r="I17" s="19"/>
      <c r="J17" s="19">
        <v>458</v>
      </c>
      <c r="K17" s="19">
        <v>5318</v>
      </c>
      <c r="N17" s="67"/>
      <c r="O17" s="67"/>
      <c r="P17" s="76"/>
      <c r="Q17" s="76"/>
    </row>
    <row r="18" spans="1:17" ht="12.75" customHeight="1">
      <c r="A18" s="40" t="s">
        <v>8</v>
      </c>
      <c r="B18" s="19">
        <v>89</v>
      </c>
      <c r="C18" s="19">
        <v>9793</v>
      </c>
      <c r="D18" s="19">
        <v>3864</v>
      </c>
      <c r="E18" s="19">
        <v>3877</v>
      </c>
      <c r="F18" s="19"/>
      <c r="G18" s="19">
        <v>11</v>
      </c>
      <c r="H18" s="19">
        <v>2560</v>
      </c>
      <c r="I18" s="19"/>
      <c r="J18" s="19">
        <v>337</v>
      </c>
      <c r="K18" s="19">
        <v>2965</v>
      </c>
      <c r="N18" s="67"/>
      <c r="O18" s="67"/>
      <c r="P18" s="76"/>
      <c r="Q18" s="76"/>
    </row>
    <row r="19" spans="1:17" ht="12.75" customHeight="1">
      <c r="A19" s="40" t="s">
        <v>5</v>
      </c>
      <c r="B19" s="19">
        <v>124</v>
      </c>
      <c r="C19" s="19">
        <v>10420</v>
      </c>
      <c r="D19" s="19">
        <v>4641</v>
      </c>
      <c r="E19" s="19">
        <v>4550</v>
      </c>
      <c r="F19" s="19"/>
      <c r="G19" s="19">
        <v>13</v>
      </c>
      <c r="H19" s="19">
        <v>3006</v>
      </c>
      <c r="I19" s="19"/>
      <c r="J19" s="19">
        <v>352</v>
      </c>
      <c r="K19" s="19">
        <v>3945</v>
      </c>
      <c r="N19" s="67"/>
      <c r="O19" s="67"/>
      <c r="P19" s="76"/>
      <c r="Q19" s="76"/>
    </row>
    <row r="20" spans="1:17" ht="12.75" customHeight="1">
      <c r="A20" s="40" t="s">
        <v>6</v>
      </c>
      <c r="B20" s="19">
        <v>188</v>
      </c>
      <c r="C20" s="19">
        <v>16045</v>
      </c>
      <c r="D20" s="19">
        <v>7017</v>
      </c>
      <c r="E20" s="19">
        <v>6739</v>
      </c>
      <c r="F20" s="19"/>
      <c r="G20" s="19">
        <v>18</v>
      </c>
      <c r="H20" s="19">
        <v>5748</v>
      </c>
      <c r="I20" s="19"/>
      <c r="J20" s="19">
        <v>447</v>
      </c>
      <c r="K20" s="19">
        <v>4625</v>
      </c>
      <c r="N20" s="67"/>
      <c r="O20" s="67"/>
      <c r="P20" s="76"/>
      <c r="Q20" s="76"/>
    </row>
    <row r="21" spans="1:17" s="5" customFormat="1" ht="21.75" customHeight="1">
      <c r="A21" s="81" t="s">
        <v>86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P21" s="77"/>
      <c r="Q21" s="77"/>
    </row>
    <row r="22" spans="1:11" ht="12.75" customHeight="1">
      <c r="A22" s="40" t="s">
        <v>32</v>
      </c>
      <c r="B22" s="19">
        <v>6918</v>
      </c>
      <c r="C22" s="19">
        <v>619655</v>
      </c>
      <c r="D22" s="19">
        <v>282777</v>
      </c>
      <c r="E22" s="19">
        <v>273408</v>
      </c>
      <c r="F22" s="19"/>
      <c r="G22" s="19">
        <v>849</v>
      </c>
      <c r="H22" s="19">
        <v>390042</v>
      </c>
      <c r="I22" s="19"/>
      <c r="J22" s="71">
        <v>15362</v>
      </c>
      <c r="K22" s="19">
        <v>182297</v>
      </c>
    </row>
    <row r="23" spans="1:11" ht="12.75" customHeight="1">
      <c r="A23" s="40" t="s">
        <v>33</v>
      </c>
      <c r="B23" s="19">
        <f>+B24-B22</f>
        <v>27081</v>
      </c>
      <c r="C23" s="19">
        <f aca="true" t="shared" si="0" ref="C23:K23">+C24-C22</f>
        <v>1633687</v>
      </c>
      <c r="D23" s="19">
        <f t="shared" si="0"/>
        <v>812555</v>
      </c>
      <c r="E23" s="19">
        <f t="shared" si="0"/>
        <v>818863</v>
      </c>
      <c r="F23" s="19"/>
      <c r="G23" s="19">
        <f t="shared" si="0"/>
        <v>1761</v>
      </c>
      <c r="H23" s="19">
        <f t="shared" si="0"/>
        <v>963687</v>
      </c>
      <c r="I23" s="19"/>
      <c r="J23" s="71" t="s">
        <v>18</v>
      </c>
      <c r="K23" s="19">
        <f t="shared" si="0"/>
        <v>909484</v>
      </c>
    </row>
    <row r="24" spans="1:11" s="3" customFormat="1" ht="12.75" customHeight="1">
      <c r="A24" s="40" t="s">
        <v>34</v>
      </c>
      <c r="B24" s="19">
        <v>33999</v>
      </c>
      <c r="C24" s="19">
        <v>2253342</v>
      </c>
      <c r="D24" s="19">
        <v>1095332</v>
      </c>
      <c r="E24" s="19">
        <v>1092271</v>
      </c>
      <c r="F24" s="19"/>
      <c r="G24" s="19">
        <v>2610</v>
      </c>
      <c r="H24" s="19">
        <v>1353729</v>
      </c>
      <c r="I24" s="19"/>
      <c r="J24" s="71">
        <v>113706</v>
      </c>
      <c r="K24" s="19">
        <v>1091781</v>
      </c>
    </row>
    <row r="25" spans="1:11" s="3" customFormat="1" ht="24.75" customHeight="1">
      <c r="A25" s="41" t="s">
        <v>35</v>
      </c>
      <c r="B25" s="20">
        <f>B10/B24*100</f>
        <v>3.7383452454483956</v>
      </c>
      <c r="C25" s="20">
        <f aca="true" t="shared" si="1" ref="C25:K25">C10/C24*100</f>
        <v>5.4052602756261585</v>
      </c>
      <c r="D25" s="20">
        <f t="shared" si="1"/>
        <v>4.96643939919586</v>
      </c>
      <c r="E25" s="20">
        <f t="shared" si="1"/>
        <v>4.863353508424192</v>
      </c>
      <c r="F25" s="20"/>
      <c r="G25" s="20">
        <f t="shared" si="1"/>
        <v>3.984674329501916</v>
      </c>
      <c r="H25" s="20">
        <f t="shared" si="1"/>
        <v>2.459871953692357</v>
      </c>
      <c r="I25" s="20"/>
      <c r="J25" s="20">
        <f t="shared" si="1"/>
        <v>2.8476949325453362</v>
      </c>
      <c r="K25" s="20">
        <f t="shared" si="1"/>
        <v>3.3885916681092634</v>
      </c>
    </row>
    <row r="26" spans="1:11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3.5" customHeight="1">
      <c r="A27" s="40" t="s">
        <v>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.75">
      <c r="A28" s="44" t="s">
        <v>37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8">
    <mergeCell ref="A5:K5"/>
    <mergeCell ref="A11:K11"/>
    <mergeCell ref="A21:K21"/>
    <mergeCell ref="A2:A4"/>
    <mergeCell ref="B2:E3"/>
    <mergeCell ref="G2:K2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6.8515625" style="1" customWidth="1"/>
    <col min="2" max="3" width="10.7109375" style="1" customWidth="1"/>
    <col min="4" max="4" width="9.7109375" style="1" customWidth="1"/>
    <col min="5" max="5" width="1.7109375" style="1" customWidth="1"/>
    <col min="6" max="6" width="9.140625" style="1" customWidth="1"/>
    <col min="7" max="7" width="15.28125" style="1" customWidth="1"/>
    <col min="8" max="9" width="9.140625" style="1" customWidth="1"/>
    <col min="10" max="10" width="11.421875" style="1" customWidth="1"/>
    <col min="11" max="11" width="9.140625" style="1" customWidth="1"/>
    <col min="12" max="12" width="10.8515625" style="1" customWidth="1"/>
    <col min="13" max="16384" width="9.140625" style="1" customWidth="1"/>
  </cols>
  <sheetData>
    <row r="1" ht="21.75" customHeight="1">
      <c r="A1" s="28" t="s">
        <v>61</v>
      </c>
    </row>
    <row r="2" ht="19.5" customHeight="1"/>
    <row r="3" spans="1:7" ht="20.25" customHeight="1">
      <c r="A3" s="90" t="s">
        <v>59</v>
      </c>
      <c r="B3" s="90" t="s">
        <v>23</v>
      </c>
      <c r="C3" s="90" t="s">
        <v>24</v>
      </c>
      <c r="D3" s="90" t="s">
        <v>60</v>
      </c>
      <c r="E3" s="33"/>
      <c r="F3" s="89" t="s">
        <v>97</v>
      </c>
      <c r="G3" s="89"/>
    </row>
    <row r="4" spans="1:7" ht="24.75" customHeight="1">
      <c r="A4" s="92"/>
      <c r="B4" s="92"/>
      <c r="C4" s="92"/>
      <c r="D4" s="92"/>
      <c r="E4" s="30"/>
      <c r="F4" s="27" t="s">
        <v>23</v>
      </c>
      <c r="G4" s="27" t="s">
        <v>24</v>
      </c>
    </row>
    <row r="5" spans="1:7" ht="22.5" customHeight="1">
      <c r="A5" s="91" t="s">
        <v>41</v>
      </c>
      <c r="B5" s="91"/>
      <c r="C5" s="91"/>
      <c r="D5" s="91"/>
      <c r="E5" s="91"/>
      <c r="F5" s="91"/>
      <c r="G5" s="91"/>
    </row>
    <row r="6" spans="1:13" ht="12.75">
      <c r="A6" s="1" t="s">
        <v>42</v>
      </c>
      <c r="B6" s="31">
        <v>12561</v>
      </c>
      <c r="C6" s="31">
        <v>38899</v>
      </c>
      <c r="D6" s="32">
        <f>C6/B6</f>
        <v>3.09680757901441</v>
      </c>
      <c r="E6" s="29"/>
      <c r="F6" s="51">
        <v>-22.74432621932469</v>
      </c>
      <c r="G6" s="51">
        <v>-40.050241962827116</v>
      </c>
      <c r="I6" s="32"/>
      <c r="J6" s="32"/>
      <c r="K6" s="31"/>
      <c r="L6" s="31"/>
      <c r="M6" s="51"/>
    </row>
    <row r="7" spans="1:13" ht="12.75">
      <c r="A7" s="1" t="s">
        <v>43</v>
      </c>
      <c r="B7" s="31">
        <v>33869</v>
      </c>
      <c r="C7" s="31">
        <v>146609</v>
      </c>
      <c r="D7" s="32">
        <f aca="true" t="shared" si="0" ref="D7:D18">C7/B7</f>
        <v>4.328707667778795</v>
      </c>
      <c r="E7" s="32"/>
      <c r="F7" s="51">
        <v>74.0263076764978</v>
      </c>
      <c r="G7" s="51">
        <v>48.04503685751794</v>
      </c>
      <c r="I7" s="32"/>
      <c r="J7" s="32"/>
      <c r="K7" s="31"/>
      <c r="L7" s="31"/>
      <c r="M7" s="51"/>
    </row>
    <row r="8" spans="1:13" ht="12.75">
      <c r="A8" s="1" t="s">
        <v>44</v>
      </c>
      <c r="B8" s="31">
        <v>7836</v>
      </c>
      <c r="C8" s="31">
        <v>42327</v>
      </c>
      <c r="D8" s="32">
        <f t="shared" si="0"/>
        <v>5.401607963246555</v>
      </c>
      <c r="E8" s="32"/>
      <c r="F8" s="51">
        <v>14.41086289969337</v>
      </c>
      <c r="G8" s="51">
        <v>36.87869870323058</v>
      </c>
      <c r="I8" s="32"/>
      <c r="J8" s="32"/>
      <c r="K8" s="31"/>
      <c r="L8" s="31"/>
      <c r="M8" s="51"/>
    </row>
    <row r="9" spans="1:13" ht="12.75">
      <c r="A9" s="1" t="s">
        <v>45</v>
      </c>
      <c r="B9" s="31">
        <v>25155</v>
      </c>
      <c r="C9" s="31">
        <v>100919</v>
      </c>
      <c r="D9" s="32">
        <f t="shared" si="0"/>
        <v>4.01188630490956</v>
      </c>
      <c r="E9" s="32"/>
      <c r="F9" s="51">
        <v>-21.21582260640797</v>
      </c>
      <c r="G9" s="51">
        <v>-3.804213135068153</v>
      </c>
      <c r="I9" s="32"/>
      <c r="J9" s="32"/>
      <c r="K9" s="31"/>
      <c r="L9" s="31"/>
      <c r="M9" s="51"/>
    </row>
    <row r="10" spans="1:13" ht="12.75">
      <c r="A10" s="1" t="s">
        <v>46</v>
      </c>
      <c r="B10" s="31">
        <v>18797</v>
      </c>
      <c r="C10" s="31">
        <v>78638</v>
      </c>
      <c r="D10" s="32">
        <f t="shared" si="0"/>
        <v>4.18353992658403</v>
      </c>
      <c r="E10" s="32"/>
      <c r="F10" s="51">
        <v>18.2498741821842</v>
      </c>
      <c r="G10" s="51">
        <v>15.11256843399596</v>
      </c>
      <c r="I10" s="32"/>
      <c r="J10" s="32"/>
      <c r="K10" s="31"/>
      <c r="L10" s="31"/>
      <c r="M10" s="51"/>
    </row>
    <row r="11" spans="1:13" ht="12.75">
      <c r="A11" s="1" t="s">
        <v>47</v>
      </c>
      <c r="B11" s="31">
        <v>95422</v>
      </c>
      <c r="C11" s="31">
        <v>367451</v>
      </c>
      <c r="D11" s="32">
        <f t="shared" si="0"/>
        <v>3.8507996059608893</v>
      </c>
      <c r="E11" s="32"/>
      <c r="F11" s="51">
        <v>27.508151157197062</v>
      </c>
      <c r="G11" s="51">
        <v>43.510320451483125</v>
      </c>
      <c r="I11" s="32"/>
      <c r="J11" s="32"/>
      <c r="K11" s="31"/>
      <c r="L11" s="31"/>
      <c r="M11" s="51"/>
    </row>
    <row r="12" spans="1:13" ht="12.75">
      <c r="A12" s="1" t="s">
        <v>48</v>
      </c>
      <c r="B12" s="31">
        <v>71501</v>
      </c>
      <c r="C12" s="31">
        <v>251673</v>
      </c>
      <c r="D12" s="32">
        <f t="shared" si="0"/>
        <v>3.5198528691906406</v>
      </c>
      <c r="E12" s="32"/>
      <c r="F12" s="51">
        <v>42.41808584802311</v>
      </c>
      <c r="G12" s="51">
        <v>45.331231376896966</v>
      </c>
      <c r="I12" s="32"/>
      <c r="J12" s="32"/>
      <c r="K12" s="31"/>
      <c r="L12" s="31"/>
      <c r="M12" s="51"/>
    </row>
    <row r="13" spans="1:13" ht="12.75">
      <c r="A13" s="1" t="s">
        <v>49</v>
      </c>
      <c r="B13" s="31">
        <v>302230</v>
      </c>
      <c r="C13" s="31">
        <v>1001899</v>
      </c>
      <c r="D13" s="32">
        <f t="shared" si="0"/>
        <v>3.315021672236376</v>
      </c>
      <c r="E13" s="29"/>
      <c r="F13" s="51">
        <v>8.652511845615152</v>
      </c>
      <c r="G13" s="51">
        <v>9.233327155177108</v>
      </c>
      <c r="I13" s="32"/>
      <c r="J13" s="32"/>
      <c r="K13" s="31"/>
      <c r="L13" s="31"/>
      <c r="M13" s="51"/>
    </row>
    <row r="14" spans="1:13" ht="12.75">
      <c r="A14" s="1" t="s">
        <v>50</v>
      </c>
      <c r="B14" s="31">
        <v>51775</v>
      </c>
      <c r="C14" s="31">
        <v>199327</v>
      </c>
      <c r="D14" s="32">
        <f t="shared" si="0"/>
        <v>3.8498696281989377</v>
      </c>
      <c r="E14" s="29"/>
      <c r="F14" s="51">
        <v>12.135060209650874</v>
      </c>
      <c r="G14" s="51">
        <v>9.007634422715142</v>
      </c>
      <c r="I14" s="32"/>
      <c r="J14" s="32"/>
      <c r="K14" s="31"/>
      <c r="L14" s="31"/>
      <c r="M14" s="51"/>
    </row>
    <row r="15" spans="1:13" ht="12.75">
      <c r="A15" s="1" t="s">
        <v>51</v>
      </c>
      <c r="B15" s="31">
        <v>3321</v>
      </c>
      <c r="C15" s="31">
        <v>11414</v>
      </c>
      <c r="D15" s="32">
        <f t="shared" si="0"/>
        <v>3.4369165913881363</v>
      </c>
      <c r="E15" s="29"/>
      <c r="F15" s="51">
        <v>-84.005971874398</v>
      </c>
      <c r="G15" s="51">
        <v>-89.54436362970155</v>
      </c>
      <c r="I15" s="32"/>
      <c r="J15" s="32"/>
      <c r="K15" s="31"/>
      <c r="L15" s="31"/>
      <c r="M15" s="51"/>
    </row>
    <row r="16" spans="1:13" ht="12.75">
      <c r="A16" s="1" t="s">
        <v>52</v>
      </c>
      <c r="B16" s="31">
        <v>249117</v>
      </c>
      <c r="C16" s="31">
        <v>917033</v>
      </c>
      <c r="D16" s="32">
        <f t="shared" si="0"/>
        <v>3.681133764456059</v>
      </c>
      <c r="E16" s="29"/>
      <c r="F16" s="51">
        <v>29.350281165786583</v>
      </c>
      <c r="G16" s="51">
        <v>30.377968764439515</v>
      </c>
      <c r="I16" s="32"/>
      <c r="J16" s="32"/>
      <c r="K16" s="31"/>
      <c r="L16" s="31"/>
      <c r="M16" s="51"/>
    </row>
    <row r="17" spans="1:13" ht="12.75">
      <c r="A17" s="1" t="s">
        <v>53</v>
      </c>
      <c r="B17" s="31">
        <v>54824</v>
      </c>
      <c r="C17" s="31">
        <v>177971</v>
      </c>
      <c r="D17" s="32">
        <f t="shared" si="0"/>
        <v>3.246224281336641</v>
      </c>
      <c r="E17" s="29"/>
      <c r="F17" s="51">
        <v>23.039633735805026</v>
      </c>
      <c r="G17" s="51">
        <v>22.941261803938914</v>
      </c>
      <c r="I17" s="32"/>
      <c r="J17" s="32"/>
      <c r="K17" s="31"/>
      <c r="L17" s="31"/>
      <c r="M17" s="51"/>
    </row>
    <row r="18" spans="1:13" ht="12.75">
      <c r="A18" s="1" t="s">
        <v>10</v>
      </c>
      <c r="B18" s="31">
        <v>33190</v>
      </c>
      <c r="C18" s="31">
        <v>102854</v>
      </c>
      <c r="D18" s="32">
        <f t="shared" si="0"/>
        <v>3.0989454655016573</v>
      </c>
      <c r="E18" s="29"/>
      <c r="F18" s="51">
        <v>14.208045146416154</v>
      </c>
      <c r="G18" s="51">
        <v>7.742266637335931</v>
      </c>
      <c r="I18" s="32"/>
      <c r="J18" s="32"/>
      <c r="K18" s="31"/>
      <c r="L18" s="31"/>
      <c r="M18" s="51"/>
    </row>
    <row r="19" spans="1:13" ht="12.75">
      <c r="A19" s="1" t="s">
        <v>54</v>
      </c>
      <c r="B19" s="31">
        <v>6832</v>
      </c>
      <c r="C19" s="31">
        <v>18820</v>
      </c>
      <c r="D19" s="32">
        <f>C19/B19</f>
        <v>2.7546838407494145</v>
      </c>
      <c r="E19" s="29"/>
      <c r="F19" s="51">
        <v>-60.708534621578096</v>
      </c>
      <c r="G19" s="51">
        <v>-59.49203616013775</v>
      </c>
      <c r="I19" s="32"/>
      <c r="J19" s="32"/>
      <c r="K19" s="31"/>
      <c r="L19" s="31"/>
      <c r="M19" s="51"/>
    </row>
    <row r="20" spans="1:13" ht="12.75">
      <c r="A20" s="1" t="s">
        <v>55</v>
      </c>
      <c r="B20" s="31">
        <v>103146</v>
      </c>
      <c r="C20" s="31">
        <v>233894</v>
      </c>
      <c r="D20" s="32">
        <f>C20/B20</f>
        <v>2.2676012642274057</v>
      </c>
      <c r="E20" s="29"/>
      <c r="F20" s="51">
        <v>32.98008122220074</v>
      </c>
      <c r="G20" s="51">
        <v>44.1254582986721</v>
      </c>
      <c r="I20" s="32"/>
      <c r="J20" s="32"/>
      <c r="K20" s="31"/>
      <c r="L20" s="31"/>
      <c r="M20" s="51"/>
    </row>
    <row r="21" spans="1:13" ht="12.75">
      <c r="A21" s="1" t="s">
        <v>56</v>
      </c>
      <c r="B21" s="31">
        <v>7385</v>
      </c>
      <c r="C21" s="31">
        <v>17376</v>
      </c>
      <c r="D21" s="32">
        <f>C21/B21</f>
        <v>2.3528774542992554</v>
      </c>
      <c r="E21" s="29"/>
      <c r="F21" s="51">
        <v>-10.701330108827094</v>
      </c>
      <c r="G21" s="51">
        <v>-9.353643904220348</v>
      </c>
      <c r="I21" s="32"/>
      <c r="J21" s="32"/>
      <c r="K21" s="31"/>
      <c r="L21" s="31"/>
      <c r="M21" s="51"/>
    </row>
    <row r="22" spans="1:13" ht="12.75">
      <c r="A22" s="1" t="s">
        <v>57</v>
      </c>
      <c r="B22" s="31">
        <v>3059</v>
      </c>
      <c r="C22" s="31">
        <v>10190</v>
      </c>
      <c r="D22" s="32">
        <f>C22/B22</f>
        <v>3.3311539718862373</v>
      </c>
      <c r="E22" s="29"/>
      <c r="F22" s="51">
        <v>32.02416918429003</v>
      </c>
      <c r="G22" s="51">
        <v>58.42661691542287</v>
      </c>
      <c r="I22" s="32"/>
      <c r="J22" s="32"/>
      <c r="K22" s="31"/>
      <c r="L22" s="31"/>
      <c r="M22" s="51"/>
    </row>
    <row r="23" spans="1:13" ht="12.75">
      <c r="A23" s="21" t="s">
        <v>58</v>
      </c>
      <c r="B23" s="47">
        <v>17908</v>
      </c>
      <c r="C23" s="47">
        <v>61605</v>
      </c>
      <c r="D23" s="48">
        <f>C23/B23</f>
        <v>3.440082644628099</v>
      </c>
      <c r="E23" s="49"/>
      <c r="F23" s="51">
        <v>15.03822187961714</v>
      </c>
      <c r="G23" s="51">
        <v>19.089503189638506</v>
      </c>
      <c r="I23" s="32"/>
      <c r="J23" s="32"/>
      <c r="K23" s="47"/>
      <c r="L23" s="47"/>
      <c r="M23" s="51"/>
    </row>
    <row r="24" spans="1:12" ht="21.75" customHeight="1">
      <c r="A24" s="91" t="s">
        <v>40</v>
      </c>
      <c r="B24" s="91"/>
      <c r="C24" s="91"/>
      <c r="D24" s="91"/>
      <c r="E24" s="91"/>
      <c r="F24" s="91"/>
      <c r="G24" s="91"/>
      <c r="K24" s="31"/>
      <c r="L24" s="31"/>
    </row>
    <row r="25" spans="1:13" ht="12.75">
      <c r="A25" s="1" t="s">
        <v>11</v>
      </c>
      <c r="B25" s="31">
        <v>19109</v>
      </c>
      <c r="C25" s="31">
        <v>49493</v>
      </c>
      <c r="D25" s="32">
        <f>C25/B25</f>
        <v>2.5900361086399077</v>
      </c>
      <c r="E25" s="29"/>
      <c r="F25" s="32">
        <v>16.7960393618972</v>
      </c>
      <c r="G25" s="32">
        <v>29.508582792547628</v>
      </c>
      <c r="I25" s="31"/>
      <c r="J25" s="31"/>
      <c r="K25" s="31"/>
      <c r="L25" s="31"/>
      <c r="M25" s="51"/>
    </row>
    <row r="26" spans="1:13" ht="12.75">
      <c r="A26" s="1" t="s">
        <v>12</v>
      </c>
      <c r="B26" s="31">
        <v>123376</v>
      </c>
      <c r="C26" s="31">
        <v>338366</v>
      </c>
      <c r="D26" s="32">
        <f aca="true" t="shared" si="1" ref="D26:D36">C26/B26</f>
        <v>2.7425593308260927</v>
      </c>
      <c r="E26" s="72"/>
      <c r="F26" s="32">
        <v>12.209984447617586</v>
      </c>
      <c r="G26" s="32">
        <v>24.200179124638453</v>
      </c>
      <c r="I26" s="31"/>
      <c r="J26" s="31"/>
      <c r="K26" s="31"/>
      <c r="L26" s="31"/>
      <c r="M26" s="51"/>
    </row>
    <row r="27" spans="1:13" ht="12.75">
      <c r="A27" s="1" t="s">
        <v>62</v>
      </c>
      <c r="B27" s="31">
        <v>2301</v>
      </c>
      <c r="C27" s="31">
        <v>6207</v>
      </c>
      <c r="D27" s="32">
        <f t="shared" si="1"/>
        <v>2.697522816166884</v>
      </c>
      <c r="E27" s="72"/>
      <c r="F27" s="32">
        <v>19.59459459459461</v>
      </c>
      <c r="G27" s="32">
        <v>16.651005450103355</v>
      </c>
      <c r="I27" s="31"/>
      <c r="J27" s="31"/>
      <c r="K27" s="31"/>
      <c r="L27" s="31"/>
      <c r="M27" s="51"/>
    </row>
    <row r="28" spans="1:13" ht="24" customHeight="1">
      <c r="A28" s="1" t="s">
        <v>13</v>
      </c>
      <c r="B28" s="31">
        <v>1767</v>
      </c>
      <c r="C28" s="31">
        <v>5170</v>
      </c>
      <c r="D28" s="32">
        <f t="shared" si="1"/>
        <v>2.9258630447085454</v>
      </c>
      <c r="E28" s="72"/>
      <c r="F28" s="32">
        <v>16.326530612244895</v>
      </c>
      <c r="G28" s="32">
        <v>18.87790296619913</v>
      </c>
      <c r="I28" s="31"/>
      <c r="J28" s="31"/>
      <c r="K28" s="31"/>
      <c r="L28" s="31"/>
      <c r="M28" s="51"/>
    </row>
    <row r="29" spans="1:13" ht="12.75">
      <c r="A29" s="1" t="s">
        <v>63</v>
      </c>
      <c r="B29" s="31">
        <v>12471</v>
      </c>
      <c r="C29" s="31">
        <v>29797</v>
      </c>
      <c r="D29" s="32">
        <f t="shared" si="1"/>
        <v>2.3893031833854543</v>
      </c>
      <c r="E29" s="72"/>
      <c r="F29" s="32">
        <v>28.792729525973357</v>
      </c>
      <c r="G29" s="32">
        <v>35.533318171480545</v>
      </c>
      <c r="I29" s="31"/>
      <c r="J29" s="31"/>
      <c r="K29" s="31"/>
      <c r="L29" s="31"/>
      <c r="M29" s="51"/>
    </row>
    <row r="30" spans="1:13" ht="12.75">
      <c r="A30" s="1" t="s">
        <v>14</v>
      </c>
      <c r="B30" s="31">
        <v>16499</v>
      </c>
      <c r="C30" s="31">
        <v>35043</v>
      </c>
      <c r="D30" s="32">
        <f t="shared" si="1"/>
        <v>2.1239469058730833</v>
      </c>
      <c r="E30" s="72"/>
      <c r="F30" s="32">
        <v>29.059762202753433</v>
      </c>
      <c r="G30" s="32">
        <v>25.872844827586206</v>
      </c>
      <c r="I30" s="31"/>
      <c r="J30" s="31"/>
      <c r="K30" s="31"/>
      <c r="L30" s="31"/>
      <c r="M30" s="51"/>
    </row>
    <row r="31" spans="1:13" ht="12.75">
      <c r="A31" s="1" t="s">
        <v>64</v>
      </c>
      <c r="B31" s="31">
        <v>5401</v>
      </c>
      <c r="C31" s="31">
        <v>15353</v>
      </c>
      <c r="D31" s="32">
        <f t="shared" si="1"/>
        <v>2.842621736715423</v>
      </c>
      <c r="E31" s="72"/>
      <c r="F31" s="32">
        <v>20.45049063336306</v>
      </c>
      <c r="G31" s="32">
        <v>34.80551409254545</v>
      </c>
      <c r="I31" s="31"/>
      <c r="J31" s="31"/>
      <c r="K31" s="31"/>
      <c r="L31" s="31"/>
      <c r="M31" s="51"/>
    </row>
    <row r="32" spans="1:13" ht="21.75" customHeight="1">
      <c r="A32" s="1" t="s">
        <v>69</v>
      </c>
      <c r="B32" s="31">
        <v>37767</v>
      </c>
      <c r="C32" s="31">
        <v>64671</v>
      </c>
      <c r="D32" s="32">
        <f t="shared" si="1"/>
        <v>1.712367940265311</v>
      </c>
      <c r="E32" s="72"/>
      <c r="F32" s="32">
        <v>0.7281164986397783</v>
      </c>
      <c r="G32" s="32">
        <v>1.7351497608859745</v>
      </c>
      <c r="I32" s="31"/>
      <c r="J32" s="31"/>
      <c r="K32" s="31"/>
      <c r="L32" s="31"/>
      <c r="M32" s="51"/>
    </row>
    <row r="33" spans="1:13" ht="12.75">
      <c r="A33" s="1" t="s">
        <v>15</v>
      </c>
      <c r="B33" s="31">
        <v>22440</v>
      </c>
      <c r="C33" s="31">
        <v>55899</v>
      </c>
      <c r="D33" s="32">
        <f t="shared" si="1"/>
        <v>2.4910427807486633</v>
      </c>
      <c r="E33" s="72"/>
      <c r="F33" s="32">
        <v>31.28949216007487</v>
      </c>
      <c r="G33" s="32">
        <v>37.1014421661925</v>
      </c>
      <c r="I33" s="31"/>
      <c r="J33" s="31"/>
      <c r="K33" s="31"/>
      <c r="L33" s="31"/>
      <c r="M33" s="51"/>
    </row>
    <row r="34" spans="1:13" ht="22.5" customHeight="1">
      <c r="A34" s="1" t="s">
        <v>65</v>
      </c>
      <c r="B34" s="31">
        <v>14013</v>
      </c>
      <c r="C34" s="31">
        <v>40611</v>
      </c>
      <c r="D34" s="32">
        <f t="shared" si="1"/>
        <v>2.898094626418326</v>
      </c>
      <c r="E34" s="72"/>
      <c r="F34" s="32">
        <v>17.66731043748426</v>
      </c>
      <c r="G34" s="32">
        <v>36.01835415480457</v>
      </c>
      <c r="I34" s="31"/>
      <c r="J34" s="31"/>
      <c r="K34" s="31"/>
      <c r="L34" s="31"/>
      <c r="M34" s="51"/>
    </row>
    <row r="35" spans="1:13" ht="12.75">
      <c r="A35" s="1" t="s">
        <v>66</v>
      </c>
      <c r="B35" s="31">
        <v>1289</v>
      </c>
      <c r="C35" s="31">
        <v>3861</v>
      </c>
      <c r="D35" s="32">
        <f t="shared" si="1"/>
        <v>2.995345228859581</v>
      </c>
      <c r="E35" s="72"/>
      <c r="F35" s="32">
        <v>9.144792548687562</v>
      </c>
      <c r="G35" s="32">
        <v>-10.687022900763353</v>
      </c>
      <c r="I35" s="31"/>
      <c r="J35" s="31"/>
      <c r="K35" s="31"/>
      <c r="L35" s="31"/>
      <c r="M35" s="51"/>
    </row>
    <row r="36" spans="1:13" ht="12.75">
      <c r="A36" s="2" t="s">
        <v>67</v>
      </c>
      <c r="B36" s="34">
        <v>967</v>
      </c>
      <c r="C36" s="34">
        <v>3902</v>
      </c>
      <c r="D36" s="35">
        <f t="shared" si="1"/>
        <v>4.035160289555326</v>
      </c>
      <c r="E36" s="73"/>
      <c r="F36" s="32">
        <v>28.933333333333337</v>
      </c>
      <c r="G36" s="32">
        <v>69.50477845351867</v>
      </c>
      <c r="I36" s="34"/>
      <c r="J36" s="34"/>
      <c r="K36" s="34"/>
      <c r="L36" s="34"/>
      <c r="M36" s="51"/>
    </row>
    <row r="37" spans="1:13" ht="12.75">
      <c r="A37" s="1" t="s">
        <v>68</v>
      </c>
      <c r="B37" s="31">
        <v>2844</v>
      </c>
      <c r="C37" s="31">
        <v>9321</v>
      </c>
      <c r="D37" s="32">
        <f>C37/B37</f>
        <v>3.2774261603375527</v>
      </c>
      <c r="E37" s="72"/>
      <c r="F37" s="32">
        <v>9.806949806949802</v>
      </c>
      <c r="G37" s="32">
        <v>17.70425558782675</v>
      </c>
      <c r="I37" s="31"/>
      <c r="J37" s="31"/>
      <c r="K37" s="31"/>
      <c r="L37" s="31"/>
      <c r="M37" s="51"/>
    </row>
    <row r="38" spans="1:7" ht="12.75">
      <c r="A38" s="23"/>
      <c r="B38" s="36"/>
      <c r="C38" s="36"/>
      <c r="D38" s="37"/>
      <c r="E38" s="23"/>
      <c r="F38" s="37"/>
      <c r="G38" s="37"/>
    </row>
    <row r="39" spans="1:7" ht="13.5" customHeight="1">
      <c r="A39" s="46" t="s">
        <v>39</v>
      </c>
      <c r="B39" s="46"/>
      <c r="C39" s="46"/>
      <c r="D39" s="46"/>
      <c r="E39" s="46"/>
      <c r="F39" s="46"/>
      <c r="G39" s="38"/>
    </row>
  </sheetData>
  <sheetProtection/>
  <mergeCells count="7">
    <mergeCell ref="F3:G3"/>
    <mergeCell ref="A5:G5"/>
    <mergeCell ref="A24:G2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5">
      <selection activeCell="K3" sqref="K3"/>
    </sheetView>
  </sheetViews>
  <sheetFormatPr defaultColWidth="9.140625" defaultRowHeight="12.75"/>
  <cols>
    <col min="1" max="1" width="11.574218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8" width="10.7109375" style="1" customWidth="1"/>
    <col min="9" max="9" width="14.57421875" style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24" customHeight="1">
      <c r="A1" s="45" t="s">
        <v>98</v>
      </c>
    </row>
    <row r="2" spans="1:9" ht="20.25" customHeight="1">
      <c r="A2" s="90" t="s">
        <v>82</v>
      </c>
      <c r="B2" s="89" t="s">
        <v>23</v>
      </c>
      <c r="C2" s="89"/>
      <c r="D2" s="33"/>
      <c r="E2" s="89" t="s">
        <v>24</v>
      </c>
      <c r="F2" s="89"/>
      <c r="G2" s="33"/>
      <c r="H2" s="89" t="s">
        <v>83</v>
      </c>
      <c r="I2" s="89"/>
    </row>
    <row r="3" spans="1:9" ht="21" customHeight="1">
      <c r="A3" s="92"/>
      <c r="B3" s="27">
        <v>2009</v>
      </c>
      <c r="C3" s="27">
        <v>2010</v>
      </c>
      <c r="D3" s="23"/>
      <c r="E3" s="27">
        <v>2009</v>
      </c>
      <c r="F3" s="27">
        <v>2010</v>
      </c>
      <c r="G3" s="23"/>
      <c r="H3" s="27" t="s">
        <v>23</v>
      </c>
      <c r="I3" s="27" t="s">
        <v>24</v>
      </c>
    </row>
    <row r="4" spans="1:9" ht="22.5" customHeight="1">
      <c r="A4" s="86" t="s">
        <v>26</v>
      </c>
      <c r="B4" s="86"/>
      <c r="C4" s="86"/>
      <c r="D4" s="86"/>
      <c r="E4" s="86"/>
      <c r="F4" s="86"/>
      <c r="G4" s="93"/>
      <c r="H4" s="93"/>
      <c r="I4" s="93"/>
    </row>
    <row r="5" spans="1:9" ht="12.75">
      <c r="A5" s="1" t="s">
        <v>70</v>
      </c>
      <c r="B5" s="31">
        <v>85884</v>
      </c>
      <c r="C5" s="31">
        <v>91444</v>
      </c>
      <c r="E5" s="31">
        <v>216315</v>
      </c>
      <c r="F5" s="31">
        <v>264981</v>
      </c>
      <c r="H5" s="74">
        <f>C5/2227409*100</f>
        <v>4.105397796273608</v>
      </c>
      <c r="I5" s="74">
        <f>F5/6901880*100</f>
        <v>3.8392582890458833</v>
      </c>
    </row>
    <row r="6" spans="1:9" ht="12.75">
      <c r="A6" s="1" t="s">
        <v>71</v>
      </c>
      <c r="B6" s="31">
        <v>108456</v>
      </c>
      <c r="C6" s="1">
        <v>112842</v>
      </c>
      <c r="E6" s="31">
        <v>239258</v>
      </c>
      <c r="F6" s="31">
        <v>277290</v>
      </c>
      <c r="H6" s="74">
        <f aca="true" t="shared" si="0" ref="H6:H17">C6/2227409*100</f>
        <v>5.066065549703714</v>
      </c>
      <c r="I6" s="74">
        <f aca="true" t="shared" si="1" ref="I6:I17">F6/6901880*100</f>
        <v>4.017601001466267</v>
      </c>
    </row>
    <row r="7" spans="1:9" ht="12.75">
      <c r="A7" s="1" t="s">
        <v>72</v>
      </c>
      <c r="B7" s="31">
        <v>134867</v>
      </c>
      <c r="C7" s="31">
        <v>134139</v>
      </c>
      <c r="E7" s="31">
        <v>319077</v>
      </c>
      <c r="F7" s="31">
        <v>378815</v>
      </c>
      <c r="H7" s="74">
        <f t="shared" si="0"/>
        <v>6.022198886688525</v>
      </c>
      <c r="I7" s="74">
        <f t="shared" si="1"/>
        <v>5.4885770253901836</v>
      </c>
    </row>
    <row r="8" spans="1:9" ht="12.75">
      <c r="A8" s="1" t="s">
        <v>73</v>
      </c>
      <c r="B8" s="31">
        <v>202711</v>
      </c>
      <c r="C8" s="31">
        <v>219871</v>
      </c>
      <c r="E8" s="31">
        <v>451147</v>
      </c>
      <c r="F8" s="31">
        <v>479803</v>
      </c>
      <c r="H8" s="74">
        <f t="shared" si="0"/>
        <v>9.871155230135104</v>
      </c>
      <c r="I8" s="74">
        <f t="shared" si="1"/>
        <v>6.951772560519743</v>
      </c>
    </row>
    <row r="9" spans="1:9" ht="12.75">
      <c r="A9" s="1" t="s">
        <v>74</v>
      </c>
      <c r="B9" s="31">
        <v>256131</v>
      </c>
      <c r="C9" s="31">
        <v>249620</v>
      </c>
      <c r="E9" s="31">
        <v>596146</v>
      </c>
      <c r="F9" s="31">
        <v>611796</v>
      </c>
      <c r="H9" s="74">
        <f t="shared" si="0"/>
        <v>11.206742901730218</v>
      </c>
      <c r="I9" s="74">
        <f t="shared" si="1"/>
        <v>8.864193524083293</v>
      </c>
    </row>
    <row r="10" spans="1:9" ht="12.75">
      <c r="A10" s="1" t="s">
        <v>75</v>
      </c>
      <c r="B10" s="31">
        <v>229793</v>
      </c>
      <c r="C10" s="31">
        <v>266126</v>
      </c>
      <c r="E10" s="31">
        <v>732784</v>
      </c>
      <c r="F10" s="31">
        <v>886539</v>
      </c>
      <c r="H10" s="74">
        <f t="shared" si="0"/>
        <v>11.947783276443618</v>
      </c>
      <c r="I10" s="74">
        <f t="shared" si="1"/>
        <v>12.84489153679867</v>
      </c>
    </row>
    <row r="11" spans="1:9" ht="12.75">
      <c r="A11" s="1" t="s">
        <v>76</v>
      </c>
      <c r="B11" s="31">
        <v>247124</v>
      </c>
      <c r="C11" s="31">
        <v>309009</v>
      </c>
      <c r="E11" s="31">
        <v>1003537</v>
      </c>
      <c r="F11" s="31">
        <v>1338905</v>
      </c>
      <c r="H11" s="74">
        <f t="shared" si="0"/>
        <v>13.873024666776509</v>
      </c>
      <c r="I11" s="74">
        <f t="shared" si="1"/>
        <v>19.399134728508756</v>
      </c>
    </row>
    <row r="12" spans="1:9" ht="12.75">
      <c r="A12" s="1" t="s">
        <v>77</v>
      </c>
      <c r="B12" s="31">
        <v>379037</v>
      </c>
      <c r="C12" s="31">
        <v>438249</v>
      </c>
      <c r="E12" s="31">
        <v>1656063</v>
      </c>
      <c r="F12" s="31">
        <v>1966005</v>
      </c>
      <c r="H12" s="74">
        <f t="shared" si="0"/>
        <v>19.675281908262022</v>
      </c>
      <c r="I12" s="74">
        <f t="shared" si="1"/>
        <v>28.485064938828263</v>
      </c>
    </row>
    <row r="13" spans="1:9" ht="12.75">
      <c r="A13" s="1" t="s">
        <v>78</v>
      </c>
      <c r="B13" s="31">
        <v>224089</v>
      </c>
      <c r="C13" s="31">
        <v>254401</v>
      </c>
      <c r="E13" s="31">
        <v>800835</v>
      </c>
      <c r="F13" s="31">
        <v>945192</v>
      </c>
      <c r="H13" s="74">
        <f t="shared" si="0"/>
        <v>11.42138691187833</v>
      </c>
      <c r="I13" s="74">
        <f t="shared" si="1"/>
        <v>13.694703472097459</v>
      </c>
    </row>
    <row r="14" spans="1:9" ht="12.75">
      <c r="A14" s="1" t="s">
        <v>79</v>
      </c>
      <c r="B14" s="31">
        <v>145340</v>
      </c>
      <c r="C14" s="31">
        <v>154625</v>
      </c>
      <c r="E14" s="31">
        <v>382472</v>
      </c>
      <c r="F14" s="31">
        <v>397237</v>
      </c>
      <c r="H14" s="74">
        <f t="shared" si="0"/>
        <v>6.94192220647398</v>
      </c>
      <c r="I14" s="74">
        <f t="shared" si="1"/>
        <v>5.755489808573896</v>
      </c>
    </row>
    <row r="15" spans="1:9" ht="12.75">
      <c r="A15" s="1" t="s">
        <v>80</v>
      </c>
      <c r="B15" s="31">
        <v>106349</v>
      </c>
      <c r="C15" s="31">
        <v>108660</v>
      </c>
      <c r="E15" s="31">
        <v>267898</v>
      </c>
      <c r="F15" s="31">
        <v>266985</v>
      </c>
      <c r="H15" s="74">
        <f t="shared" si="0"/>
        <v>4.878313771741068</v>
      </c>
      <c r="I15" s="74">
        <f t="shared" si="1"/>
        <v>3.8682938561667255</v>
      </c>
    </row>
    <row r="16" spans="1:9" ht="12.75">
      <c r="A16" s="1" t="s">
        <v>81</v>
      </c>
      <c r="B16" s="31">
        <v>107633</v>
      </c>
      <c r="C16" s="31">
        <v>117998</v>
      </c>
      <c r="E16" s="31">
        <v>236348</v>
      </c>
      <c r="F16" s="31">
        <v>279586</v>
      </c>
      <c r="H16" s="74">
        <f t="shared" si="0"/>
        <v>5.297545264475452</v>
      </c>
      <c r="I16" s="74">
        <f t="shared" si="1"/>
        <v>4.050867299924079</v>
      </c>
    </row>
    <row r="17" spans="1:12" s="50" customFormat="1" ht="12.75">
      <c r="A17" s="50" t="s">
        <v>28</v>
      </c>
      <c r="B17" s="78">
        <f>SUM(B5:B16)</f>
        <v>2227414</v>
      </c>
      <c r="C17" s="78">
        <f>SUM(C5:C16)</f>
        <v>2456984</v>
      </c>
      <c r="D17" s="78"/>
      <c r="E17" s="78">
        <f>SUM(E5:E16)</f>
        <v>6901880</v>
      </c>
      <c r="F17" s="78">
        <f>SUM(F5:F16)</f>
        <v>8093134</v>
      </c>
      <c r="H17" s="79">
        <f t="shared" si="0"/>
        <v>110.30681837058214</v>
      </c>
      <c r="I17" s="79">
        <f t="shared" si="1"/>
        <v>117.25984804140322</v>
      </c>
      <c r="L17" s="80"/>
    </row>
    <row r="18" spans="1:9" ht="21.75" customHeight="1">
      <c r="A18" s="91" t="s">
        <v>27</v>
      </c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1" t="s">
        <v>70</v>
      </c>
      <c r="B19" s="31">
        <v>21381</v>
      </c>
      <c r="C19" s="31">
        <v>22583</v>
      </c>
      <c r="E19" s="31">
        <v>59854</v>
      </c>
      <c r="F19" s="31">
        <v>71442</v>
      </c>
      <c r="H19" s="74">
        <f>C19/1337787*100</f>
        <v>1.6880863695042634</v>
      </c>
      <c r="I19" s="74">
        <f>F19/4467865*100</f>
        <v>1.599018770710395</v>
      </c>
    </row>
    <row r="20" spans="1:9" ht="12.75" customHeight="1">
      <c r="A20" s="1" t="s">
        <v>71</v>
      </c>
      <c r="B20" s="31">
        <v>26771</v>
      </c>
      <c r="C20" s="31">
        <v>28977</v>
      </c>
      <c r="E20" s="31">
        <v>78422</v>
      </c>
      <c r="F20" s="31">
        <v>91362</v>
      </c>
      <c r="H20" s="74">
        <f aca="true" t="shared" si="2" ref="H20:H31">C20/1337787*100</f>
        <v>2.166039885273216</v>
      </c>
      <c r="I20" s="74">
        <f aca="true" t="shared" si="3" ref="I20:I31">F20/4467865*100</f>
        <v>2.0448693055855536</v>
      </c>
    </row>
    <row r="21" spans="1:9" ht="12.75" customHeight="1">
      <c r="A21" s="1" t="s">
        <v>72</v>
      </c>
      <c r="B21" s="31">
        <v>61358</v>
      </c>
      <c r="C21" s="31">
        <v>71551</v>
      </c>
      <c r="E21" s="31">
        <v>166102</v>
      </c>
      <c r="F21" s="31">
        <v>199401</v>
      </c>
      <c r="H21" s="74">
        <f t="shared" si="2"/>
        <v>5.348459807129237</v>
      </c>
      <c r="I21" s="74">
        <f t="shared" si="3"/>
        <v>4.463004141799272</v>
      </c>
    </row>
    <row r="22" spans="1:9" ht="12.75" customHeight="1">
      <c r="A22" s="1" t="s">
        <v>73</v>
      </c>
      <c r="B22" s="31">
        <v>153136</v>
      </c>
      <c r="C22" s="31">
        <v>145861</v>
      </c>
      <c r="E22" s="31">
        <v>414447</v>
      </c>
      <c r="F22" s="31">
        <v>386464</v>
      </c>
      <c r="H22" s="74">
        <f t="shared" si="2"/>
        <v>10.903155734059307</v>
      </c>
      <c r="I22" s="74">
        <f t="shared" si="3"/>
        <v>8.649858489457493</v>
      </c>
    </row>
    <row r="23" spans="1:9" ht="12.75" customHeight="1">
      <c r="A23" s="1" t="s">
        <v>74</v>
      </c>
      <c r="B23" s="31">
        <v>196346</v>
      </c>
      <c r="C23" s="31">
        <v>227713</v>
      </c>
      <c r="E23" s="31">
        <v>570273</v>
      </c>
      <c r="F23" s="31">
        <v>669738</v>
      </c>
      <c r="H23" s="74">
        <f t="shared" si="2"/>
        <v>17.021618538676186</v>
      </c>
      <c r="I23" s="74">
        <f t="shared" si="3"/>
        <v>14.990112727219824</v>
      </c>
    </row>
    <row r="24" spans="1:9" ht="12.75" customHeight="1">
      <c r="A24" s="1" t="s">
        <v>75</v>
      </c>
      <c r="B24" s="31">
        <v>150841</v>
      </c>
      <c r="C24" s="31">
        <v>178868</v>
      </c>
      <c r="E24" s="31">
        <v>541461</v>
      </c>
      <c r="F24" s="31">
        <v>635274</v>
      </c>
      <c r="H24" s="74">
        <f t="shared" si="2"/>
        <v>13.370439389828126</v>
      </c>
      <c r="I24" s="74">
        <f t="shared" si="3"/>
        <v>14.218737584953885</v>
      </c>
    </row>
    <row r="25" spans="1:9" ht="12.75" customHeight="1">
      <c r="A25" s="1" t="s">
        <v>76</v>
      </c>
      <c r="B25" s="31">
        <v>144279</v>
      </c>
      <c r="C25" s="31">
        <v>178546</v>
      </c>
      <c r="E25" s="31">
        <v>633259</v>
      </c>
      <c r="F25" s="31">
        <v>813599</v>
      </c>
      <c r="H25" s="74">
        <f t="shared" si="2"/>
        <v>13.346369788314583</v>
      </c>
      <c r="I25" s="74">
        <f t="shared" si="3"/>
        <v>18.210017536340064</v>
      </c>
    </row>
    <row r="26" spans="1:9" ht="12.75" customHeight="1">
      <c r="A26" s="1" t="s">
        <v>77</v>
      </c>
      <c r="B26" s="31">
        <v>158039</v>
      </c>
      <c r="C26" s="31">
        <v>180922</v>
      </c>
      <c r="E26" s="31">
        <v>651387</v>
      </c>
      <c r="F26" s="31">
        <v>761243</v>
      </c>
      <c r="H26" s="74">
        <f t="shared" si="2"/>
        <v>13.523976537371047</v>
      </c>
      <c r="I26" s="74">
        <f t="shared" si="3"/>
        <v>17.038182666665175</v>
      </c>
    </row>
    <row r="27" spans="1:9" ht="12.75" customHeight="1">
      <c r="A27" s="1" t="s">
        <v>78</v>
      </c>
      <c r="B27" s="31">
        <v>196305</v>
      </c>
      <c r="C27" s="31">
        <v>224130</v>
      </c>
      <c r="E27" s="31">
        <v>661196</v>
      </c>
      <c r="F27" s="31">
        <v>747314</v>
      </c>
      <c r="H27" s="74">
        <f t="shared" si="2"/>
        <v>16.75378815910156</v>
      </c>
      <c r="I27" s="74">
        <f t="shared" si="3"/>
        <v>16.726423023077018</v>
      </c>
    </row>
    <row r="28" spans="1:9" ht="12.75" customHeight="1">
      <c r="A28" s="1" t="s">
        <v>79</v>
      </c>
      <c r="B28" s="31">
        <v>140917</v>
      </c>
      <c r="C28" s="31">
        <v>172188</v>
      </c>
      <c r="E28" s="31">
        <v>436829</v>
      </c>
      <c r="F28" s="31">
        <v>533928</v>
      </c>
      <c r="H28" s="74">
        <f t="shared" si="2"/>
        <v>12.87110728389497</v>
      </c>
      <c r="I28" s="74">
        <f t="shared" si="3"/>
        <v>11.950405842611628</v>
      </c>
    </row>
    <row r="29" spans="1:9" ht="12.75" customHeight="1">
      <c r="A29" s="1" t="s">
        <v>80</v>
      </c>
      <c r="B29" s="31">
        <v>52220</v>
      </c>
      <c r="C29" s="31">
        <v>60113</v>
      </c>
      <c r="E29" s="31">
        <v>147608</v>
      </c>
      <c r="F29" s="31">
        <v>169740</v>
      </c>
      <c r="H29" s="74">
        <f t="shared" si="2"/>
        <v>4.493465701191595</v>
      </c>
      <c r="I29" s="74">
        <f t="shared" si="3"/>
        <v>3.7991300095235645</v>
      </c>
    </row>
    <row r="30" spans="1:9" ht="12.75" customHeight="1">
      <c r="A30" s="1" t="s">
        <v>81</v>
      </c>
      <c r="B30" s="31">
        <v>36194</v>
      </c>
      <c r="C30" s="31">
        <v>39741</v>
      </c>
      <c r="E30" s="31">
        <v>108027</v>
      </c>
      <c r="F30" s="31">
        <v>114909</v>
      </c>
      <c r="H30" s="74">
        <f t="shared" si="2"/>
        <v>2.9706522787259853</v>
      </c>
      <c r="I30" s="74">
        <f t="shared" si="3"/>
        <v>2.571899553813734</v>
      </c>
    </row>
    <row r="31" spans="1:9" s="50" customFormat="1" ht="12.75" customHeight="1">
      <c r="A31" s="50" t="s">
        <v>28</v>
      </c>
      <c r="B31" s="78">
        <f>SUM(B19:B30)</f>
        <v>1337787</v>
      </c>
      <c r="C31" s="78">
        <f>SUM(C19:C30)</f>
        <v>1531193</v>
      </c>
      <c r="D31" s="78"/>
      <c r="E31" s="78">
        <f>SUM(E19:E30)</f>
        <v>4468865</v>
      </c>
      <c r="F31" s="78">
        <f>SUM(F19:F30)</f>
        <v>5194414</v>
      </c>
      <c r="H31" s="79">
        <f t="shared" si="2"/>
        <v>114.45715947307006</v>
      </c>
      <c r="I31" s="79">
        <f t="shared" si="3"/>
        <v>116.26165965175761</v>
      </c>
    </row>
    <row r="32" spans="1:9" ht="12.75">
      <c r="A32" s="23"/>
      <c r="B32" s="37"/>
      <c r="C32" s="37"/>
      <c r="D32" s="23"/>
      <c r="E32" s="37"/>
      <c r="F32" s="37"/>
      <c r="G32" s="23"/>
      <c r="H32" s="37"/>
      <c r="I32" s="37"/>
    </row>
    <row r="33" spans="1:6" ht="13.5" customHeight="1">
      <c r="A33" s="46" t="s">
        <v>39</v>
      </c>
      <c r="B33" s="46"/>
      <c r="C33" s="46"/>
      <c r="D33" s="46"/>
      <c r="E33" s="46"/>
      <c r="F33" s="46"/>
    </row>
    <row r="36" spans="2:6" ht="12.75">
      <c r="B36" s="67"/>
      <c r="C36" s="67"/>
      <c r="D36" s="67"/>
      <c r="E36" s="67"/>
      <c r="F36" s="67"/>
    </row>
  </sheetData>
  <sheetProtection/>
  <mergeCells count="6">
    <mergeCell ref="A4:I4"/>
    <mergeCell ref="A18:I18"/>
    <mergeCell ref="A2:A3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andris ozols</cp:lastModifiedBy>
  <cp:lastPrinted>2010-09-23T08:08:48Z</cp:lastPrinted>
  <dcterms:created xsi:type="dcterms:W3CDTF">2000-03-01T10:11:48Z</dcterms:created>
  <dcterms:modified xsi:type="dcterms:W3CDTF">2012-05-15T11:37:55Z</dcterms:modified>
  <cp:category/>
  <cp:version/>
  <cp:contentType/>
  <cp:contentStatus/>
</cp:coreProperties>
</file>