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1340" windowHeight="6495" activeTab="0"/>
  </bookViews>
  <sheets>
    <sheet name="tav 11.6segue" sheetId="1" r:id="rId1"/>
    <sheet name="tav 11.6" sheetId="2" r:id="rId2"/>
    <sheet name="tav 11.5segue" sheetId="3" r:id="rId3"/>
    <sheet name="tav 11.5" sheetId="4" r:id="rId4"/>
    <sheet name="tav 11.4" sheetId="5" r:id="rId5"/>
    <sheet name="tav 11.3" sheetId="6" r:id="rId6"/>
    <sheet name="tav 11.2" sheetId="7" r:id="rId7"/>
    <sheet name="tav 11.1" sheetId="8" r:id="rId8"/>
  </sheets>
  <definedNames/>
  <calcPr fullCalcOnLoad="1"/>
</workbook>
</file>

<file path=xl/sharedStrings.xml><?xml version="1.0" encoding="utf-8"?>
<sst xmlns="http://schemas.openxmlformats.org/spreadsheetml/2006/main" count="238" uniqueCount="69">
  <si>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</si>
  <si>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</si>
  <si>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</si>
  <si>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</si>
  <si>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</si>
  <si>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</si>
  <si>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</si>
  <si>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</si>
  <si>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</si>
  <si>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2007</t>
  </si>
  <si>
    <t>2008</t>
  </si>
  <si>
    <t>2008*</t>
  </si>
  <si>
    <t>2009</t>
  </si>
  <si>
    <t>2009*</t>
  </si>
  <si>
    <t>2010</t>
  </si>
  <si>
    <t>2011</t>
  </si>
  <si>
    <t>2010*</t>
  </si>
  <si>
    <t>2011*</t>
  </si>
  <si>
    <t>Table 11.1  Whole-sale enterprises by goods specialization</t>
  </si>
  <si>
    <t>Food, beverages and tobacco</t>
  </si>
  <si>
    <t xml:space="preserve">Other products for final consumption </t>
  </si>
  <si>
    <t>Agricultural raw materials</t>
  </si>
  <si>
    <t xml:space="preserve">Machinery and equipment    </t>
  </si>
  <si>
    <t xml:space="preserve">Intermediate, non-agricultural products, wreckage </t>
  </si>
  <si>
    <t xml:space="preserve">Other products </t>
  </si>
  <si>
    <t>Total</t>
  </si>
  <si>
    <t>Sicily</t>
  </si>
  <si>
    <t>Provinces - 2011</t>
  </si>
  <si>
    <t xml:space="preserve">Source:  Data-processing by  Ministry for Economic development - National Observatory for commerce </t>
  </si>
  <si>
    <t>South/islands</t>
  </si>
  <si>
    <t>North/centre</t>
  </si>
  <si>
    <t>Italy</t>
  </si>
  <si>
    <t>Italy = 100</t>
  </si>
  <si>
    <t>Divisions - 2011</t>
  </si>
  <si>
    <t>Divisions - 2011*</t>
  </si>
  <si>
    <t>Table 11.2  Retail outlets with fixed premises</t>
  </si>
  <si>
    <t>Fuel</t>
  </si>
  <si>
    <t>Food and tobacco</t>
  </si>
  <si>
    <t xml:space="preserve">Drugs, medical articles and perfumes </t>
  </si>
  <si>
    <t>Other specialised shops</t>
  </si>
  <si>
    <t>Non-specialised</t>
  </si>
  <si>
    <t>Table 11.3  Large-scale businesses (data on Jan 1)</t>
  </si>
  <si>
    <t>Supermarkets</t>
  </si>
  <si>
    <t>Department stores</t>
  </si>
  <si>
    <t>Hyper-markets</t>
  </si>
  <si>
    <t>Number</t>
  </si>
  <si>
    <t>Employees</t>
  </si>
  <si>
    <t>Provinces - 2011*</t>
  </si>
  <si>
    <t>* data on 31.12</t>
  </si>
  <si>
    <t>Table 11.4  Retail sales of food and non-alimentary products (in millions of Euros)</t>
  </si>
  <si>
    <t>Large-scale business</t>
  </si>
  <si>
    <t>Food</t>
  </si>
  <si>
    <t>Non-alimentary</t>
  </si>
  <si>
    <t>Small and medium-size</t>
  </si>
  <si>
    <t>Overall distribution</t>
  </si>
  <si>
    <t>Source: ISTAT data-processing</t>
  </si>
  <si>
    <t>Table 11.5 Trade exchanges between Sicily and abroad - Imports  (in thousands of Euros)</t>
  </si>
  <si>
    <t>Products from agriculture, forestry, fishing</t>
  </si>
  <si>
    <t xml:space="preserve">Products from mineral extraction from quarries and mines </t>
  </si>
  <si>
    <t xml:space="preserve">Products from manufacturing activity   </t>
  </si>
  <si>
    <t xml:space="preserve">Electricity, gas, steam and air-conditioning   </t>
  </si>
  <si>
    <t>Products from treatment of refuse and  renewal</t>
  </si>
  <si>
    <t>IT, professional and entrepreneurial activities</t>
  </si>
  <si>
    <t xml:space="preserve">Products from professional, scientific and technical activity </t>
  </si>
  <si>
    <t xml:space="preserve">Products from artistic and sporting activity, entertainment and leisure </t>
  </si>
  <si>
    <t xml:space="preserve">Products from other service activities  </t>
  </si>
  <si>
    <t xml:space="preserve">Goods declared as ship's stores and other  </t>
  </si>
  <si>
    <t>Table11.6  Trade exchanges between Sicily and abroad – Exports  (in thousands of Euros)</t>
  </si>
  <si>
    <t>Table11.6 cont.  Trade exchanges between Sicily and abroad – Exports  (in thousands of Euros)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</si>
</sst>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0.0_)"/>
    <numFmt numFmtId="174" formatCode="#,##0.0_);\(#,##0.0\)"/>
    <numFmt numFmtId="175" formatCode="#,##0_ ;\-#,##0\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0.00000000"/>
    <numFmt numFmtId="183" formatCode="0.0000000"/>
    <numFmt numFmtId="184" formatCode="#,##0.0_ ;\-#,##0.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5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84" fontId="4" fillId="0" borderId="0" xfId="44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5" fontId="0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75" fontId="0" fillId="0" borderId="0" xfId="44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wrapText="1" indent="2"/>
    </xf>
    <xf numFmtId="3" fontId="0" fillId="0" borderId="0" xfId="0" applyNumberFormat="1" applyFont="1" applyAlignment="1">
      <alignment horizontal="right" indent="1"/>
    </xf>
    <xf numFmtId="0" fontId="1" fillId="0" borderId="0" xfId="0" applyFont="1" applyFill="1" applyBorder="1" applyAlignment="1" applyProtection="1">
      <alignment horizontal="left" vertical="top"/>
      <protection locked="0"/>
    </xf>
    <xf numFmtId="17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5" fontId="0" fillId="0" borderId="0" xfId="44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193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4193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3448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048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0577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838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057775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838825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9048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50577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50577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838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5057775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838825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5057775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838825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05777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0577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0577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0577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05777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057775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37623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12395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210175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2101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2101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95350" y="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81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9810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8162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62275" y="0"/>
          <a:ext cx="287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4335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4335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4335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38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962275" y="1409700"/>
          <a:ext cx="287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4335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838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43350" y="11334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8388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962275" y="1409700"/>
          <a:ext cx="287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2962275" y="1409700"/>
          <a:ext cx="2876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43350" y="140970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838825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1.28125" style="3" customWidth="1"/>
    <col min="2" max="2" width="13.00390625" style="3" customWidth="1"/>
    <col min="3" max="3" width="12.00390625" style="3" customWidth="1"/>
    <col min="4" max="4" width="10.8515625" style="3" customWidth="1"/>
    <col min="5" max="5" width="12.28125" style="3" customWidth="1"/>
    <col min="6" max="6" width="13.28125" style="3" customWidth="1"/>
    <col min="7" max="7" width="13.57421875" style="3" customWidth="1"/>
    <col min="8" max="8" width="11.421875" style="3" customWidth="1"/>
    <col min="9" max="11" width="9.140625" style="3" customWidth="1"/>
    <col min="12" max="12" width="16.140625" style="3" customWidth="1"/>
    <col min="13" max="16384" width="9.140625" style="3" customWidth="1"/>
  </cols>
  <sheetData>
    <row r="1" spans="1:4" ht="24.75" customHeight="1">
      <c r="A1" s="17" t="s">
        <v>68</v>
      </c>
      <c r="C1" s="1"/>
      <c r="D1" s="1"/>
    </row>
    <row r="2" spans="2:3" ht="24.75" customHeight="1">
      <c r="B2" s="1"/>
      <c r="C2" s="1"/>
    </row>
    <row r="3" spans="1:7" ht="78.75" customHeight="1">
      <c r="A3" s="20" t="s">
        <v>62</v>
      </c>
      <c r="B3" s="20" t="s">
        <v>63</v>
      </c>
      <c r="C3" s="20" t="s">
        <v>64</v>
      </c>
      <c r="D3" s="20" t="s">
        <v>65</v>
      </c>
      <c r="E3" s="21" t="s">
        <v>66</v>
      </c>
      <c r="F3" s="20" t="s">
        <v>25</v>
      </c>
      <c r="G3" s="19"/>
    </row>
    <row r="4" spans="1:5" ht="21.75" customHeight="1">
      <c r="A4" s="40" t="s">
        <v>26</v>
      </c>
      <c r="B4" s="40"/>
      <c r="C4" s="40"/>
      <c r="D4" s="40"/>
      <c r="E4" s="40"/>
    </row>
    <row r="5" spans="1:12" ht="14.25" customHeight="1">
      <c r="A5" s="28">
        <v>494</v>
      </c>
      <c r="B5" s="28">
        <v>51</v>
      </c>
      <c r="C5" s="28">
        <v>162</v>
      </c>
      <c r="D5" s="28">
        <v>5</v>
      </c>
      <c r="E5" s="28">
        <v>115047</v>
      </c>
      <c r="F5" s="28">
        <f>E5+D5+C5+B5+A5+'tav 11.6'!B5+'tav 11.6'!C5+'tav 11.6'!D5+'tav 11.6'!E5+'tav 11.6'!F5</f>
        <v>9661074</v>
      </c>
      <c r="G5" s="4" t="s">
        <v>9</v>
      </c>
      <c r="H5" s="8"/>
      <c r="I5" s="8"/>
      <c r="J5" s="8"/>
      <c r="K5" s="8"/>
      <c r="L5" s="8"/>
    </row>
    <row r="6" spans="1:12" ht="12" customHeight="1">
      <c r="A6" s="28">
        <v>259</v>
      </c>
      <c r="B6" s="28">
        <v>7</v>
      </c>
      <c r="C6" s="28">
        <v>413</v>
      </c>
      <c r="D6" s="28">
        <v>5</v>
      </c>
      <c r="E6" s="28">
        <v>151909</v>
      </c>
      <c r="F6" s="28">
        <f>E6+D6+C6+B6+A6+'tav 11.6'!B6+'tav 11.6'!C6+'tav 11.6'!D6+'tav 11.6'!E6+'tav 11.6'!F6</f>
        <v>10024372</v>
      </c>
      <c r="G6" s="4" t="s">
        <v>10</v>
      </c>
      <c r="H6" s="8"/>
      <c r="I6" s="34"/>
      <c r="J6" s="8"/>
      <c r="K6" s="8"/>
      <c r="L6" s="8"/>
    </row>
    <row r="7" spans="1:12" ht="12" customHeight="1">
      <c r="A7" s="28">
        <v>583</v>
      </c>
      <c r="B7" s="28">
        <v>13</v>
      </c>
      <c r="C7" s="28">
        <v>221</v>
      </c>
      <c r="D7" s="28">
        <v>4</v>
      </c>
      <c r="E7" s="28">
        <v>70526</v>
      </c>
      <c r="F7" s="28">
        <f>E7+D7+C7+B7+A7+'tav 11.6'!B7+'tav 11.6'!C7+'tav 11.6'!D7+'tav 11.6'!E7+'tav 11.6'!F7</f>
        <v>6241694</v>
      </c>
      <c r="G7" s="4" t="s">
        <v>12</v>
      </c>
      <c r="H7" s="8"/>
      <c r="I7" s="34"/>
      <c r="J7" s="8"/>
      <c r="K7" s="8"/>
      <c r="L7" s="8"/>
    </row>
    <row r="8" spans="1:12" ht="12" customHeight="1">
      <c r="A8" s="28">
        <v>337</v>
      </c>
      <c r="B8" s="28">
        <v>7</v>
      </c>
      <c r="C8" s="28">
        <v>409</v>
      </c>
      <c r="D8" s="28">
        <v>5</v>
      </c>
      <c r="E8" s="28">
        <v>56023</v>
      </c>
      <c r="F8" s="28">
        <f>E8+D8+C8+B8+A8+'tav 11.6'!B8+'tav 11.6'!C8+'tav 11.6'!D8+'tav 11.6'!E8+'tav 11.6'!F8</f>
        <v>9282514</v>
      </c>
      <c r="G8" s="4" t="s">
        <v>14</v>
      </c>
      <c r="H8" s="8"/>
      <c r="I8" s="34"/>
      <c r="J8" s="8"/>
      <c r="K8" s="8"/>
      <c r="L8" s="8"/>
    </row>
    <row r="9" spans="1:12" ht="12" customHeight="1">
      <c r="A9" s="28">
        <v>652</v>
      </c>
      <c r="B9" s="28">
        <v>2</v>
      </c>
      <c r="C9" s="28">
        <v>472</v>
      </c>
      <c r="D9" s="28">
        <v>0</v>
      </c>
      <c r="E9" s="28">
        <v>17379</v>
      </c>
      <c r="F9" s="28">
        <f>E9+D9+C9+B9+A9+'tav 11.6'!B9+'tav 11.6'!C9+'tav 11.6'!D9+'tav 11.6'!E9+'tav 11.6'!F9</f>
        <v>1575625</v>
      </c>
      <c r="G9" s="4" t="s">
        <v>15</v>
      </c>
      <c r="H9" s="34"/>
      <c r="I9" s="38"/>
      <c r="J9" s="8"/>
      <c r="K9" s="8"/>
      <c r="L9" s="8"/>
    </row>
    <row r="10" spans="1:12" ht="21.75" customHeight="1">
      <c r="A10" s="41" t="s">
        <v>27</v>
      </c>
      <c r="B10" s="41"/>
      <c r="C10" s="41"/>
      <c r="D10" s="41"/>
      <c r="E10" s="41"/>
      <c r="F10" s="8"/>
      <c r="G10" s="8"/>
      <c r="H10" s="8"/>
      <c r="I10" s="8"/>
      <c r="J10" s="35"/>
      <c r="K10" s="33"/>
      <c r="L10" s="35"/>
    </row>
    <row r="11" spans="1:12" ht="12.75" customHeight="1">
      <c r="A11" s="28">
        <v>0</v>
      </c>
      <c r="B11" s="28">
        <v>0</v>
      </c>
      <c r="C11" s="28">
        <v>0</v>
      </c>
      <c r="D11" s="28">
        <v>0</v>
      </c>
      <c r="E11" s="28">
        <v>48</v>
      </c>
      <c r="F11" s="28">
        <f>E11+D11+C11+B11+A11+'tav 11.6'!B11+'tav 11.6'!C11+'tav 11.6'!D11+'tav 11.6'!E11+'tav 11.6'!F11</f>
        <v>133651</v>
      </c>
      <c r="G11" s="8" t="s">
        <v>0</v>
      </c>
      <c r="H11" s="8"/>
      <c r="I11" s="35"/>
      <c r="J11" s="35"/>
      <c r="K11" s="33"/>
      <c r="L11" s="35"/>
    </row>
    <row r="12" spans="1:12" ht="12.75" customHeight="1">
      <c r="A12" s="28">
        <v>8</v>
      </c>
      <c r="B12" s="28">
        <v>0</v>
      </c>
      <c r="C12" s="28">
        <v>0</v>
      </c>
      <c r="D12" s="28">
        <v>0</v>
      </c>
      <c r="E12" s="28">
        <v>1005</v>
      </c>
      <c r="F12" s="28">
        <f>E12+D12+C12+B12+A12+'tav 11.6'!B12+'tav 11.6'!C12+'tav 11.6'!D12+'tav 11.6'!E12+'tav 11.6'!F12</f>
        <v>613655</v>
      </c>
      <c r="G12" s="8" t="s">
        <v>1</v>
      </c>
      <c r="H12" s="8"/>
      <c r="I12" s="8"/>
      <c r="J12" s="8"/>
      <c r="K12" s="8"/>
      <c r="L12" s="8"/>
    </row>
    <row r="13" spans="1:12" ht="12.75" customHeight="1">
      <c r="A13" s="28">
        <v>42</v>
      </c>
      <c r="B13" s="28">
        <v>2</v>
      </c>
      <c r="C13" s="28">
        <v>8</v>
      </c>
      <c r="D13" s="28">
        <v>0</v>
      </c>
      <c r="E13" s="28">
        <v>6380</v>
      </c>
      <c r="F13" s="28">
        <f>E13+D13+C13+B13+A13+'tav 11.6'!B13+'tav 11.6'!C13+'tav 11.6'!D13+'tav 11.6'!E13+'tav 11.6'!F13</f>
        <v>837547</v>
      </c>
      <c r="G13" s="8" t="s">
        <v>2</v>
      </c>
      <c r="H13" s="8"/>
      <c r="I13" s="32"/>
      <c r="J13" s="32"/>
      <c r="K13" s="32"/>
      <c r="L13" s="32"/>
    </row>
    <row r="14" spans="1:12" ht="12.75" customHeight="1">
      <c r="A14" s="28">
        <v>6</v>
      </c>
      <c r="B14" s="28">
        <v>0</v>
      </c>
      <c r="C14" s="28">
        <v>0</v>
      </c>
      <c r="D14" s="28">
        <v>0</v>
      </c>
      <c r="E14" s="28">
        <v>2</v>
      </c>
      <c r="F14" s="28">
        <f>E14+D14+C14+B14+A14+'tav 11.6'!B14+'tav 11.6'!C14+'tav 11.6'!D14+'tav 11.6'!E14+'tav 11.6'!F14</f>
        <v>10638</v>
      </c>
      <c r="G14" s="8" t="s">
        <v>3</v>
      </c>
      <c r="H14" s="8"/>
      <c r="I14" s="8"/>
      <c r="J14" s="8"/>
      <c r="K14" s="8"/>
      <c r="L14" s="8"/>
    </row>
    <row r="15" spans="1:12" ht="12.75" customHeight="1">
      <c r="A15" s="28">
        <v>14</v>
      </c>
      <c r="B15" s="28">
        <v>0</v>
      </c>
      <c r="C15" s="28">
        <v>55</v>
      </c>
      <c r="D15" s="28">
        <v>0</v>
      </c>
      <c r="E15" s="28">
        <v>1369</v>
      </c>
      <c r="F15" s="28">
        <f>E15+D15+C15+B15+A15+'tav 11.6'!B15+'tav 11.6'!C15+'tav 11.6'!D15+'tav 11.6'!E15+'tav 11.6'!F15</f>
        <v>915916</v>
      </c>
      <c r="G15" s="8" t="s">
        <v>4</v>
      </c>
      <c r="H15" s="8"/>
      <c r="I15" s="6"/>
      <c r="J15" s="6"/>
      <c r="K15" s="6"/>
      <c r="L15" s="6"/>
    </row>
    <row r="16" spans="1:12" ht="12.75" customHeight="1">
      <c r="A16" s="28">
        <v>556</v>
      </c>
      <c r="B16" s="28">
        <v>0</v>
      </c>
      <c r="C16" s="28">
        <v>409</v>
      </c>
      <c r="D16" s="28">
        <v>0</v>
      </c>
      <c r="E16" s="28">
        <v>2048</v>
      </c>
      <c r="F16" s="28">
        <f>E16+D16+C16+B16+A16+'tav 11.6'!B16+'tav 11.6'!C16+'tav 11.6'!D16+'tav 11.6'!E16+'tav 11.6'!F16</f>
        <v>238446</v>
      </c>
      <c r="G16" s="8" t="s">
        <v>5</v>
      </c>
      <c r="H16" s="8"/>
      <c r="I16" s="8"/>
      <c r="J16" s="8"/>
      <c r="K16" s="8"/>
      <c r="L16" s="8"/>
    </row>
    <row r="17" spans="1:12" ht="12.75" customHeight="1">
      <c r="A17" s="28">
        <v>2</v>
      </c>
      <c r="B17" s="28">
        <v>0</v>
      </c>
      <c r="C17" s="28">
        <v>0</v>
      </c>
      <c r="D17" s="28">
        <v>0</v>
      </c>
      <c r="E17" s="28">
        <v>572</v>
      </c>
      <c r="F17" s="28">
        <f>E17+D17+C17+B17+A17+'tav 11.6'!B17+'tav 11.6'!C17+'tav 11.6'!D17+'tav 11.6'!E17+'tav 11.6'!F17</f>
        <v>254814</v>
      </c>
      <c r="G17" s="8" t="s">
        <v>6</v>
      </c>
      <c r="H17" s="8"/>
      <c r="I17" s="8"/>
      <c r="J17" s="8"/>
      <c r="K17" s="8"/>
      <c r="L17" s="8"/>
    </row>
    <row r="18" spans="1:7" ht="12.75" customHeight="1">
      <c r="A18" s="28">
        <v>0</v>
      </c>
      <c r="B18" s="28">
        <v>0</v>
      </c>
      <c r="C18" s="28">
        <v>0</v>
      </c>
      <c r="D18" s="28">
        <v>0</v>
      </c>
      <c r="E18" s="28">
        <v>4752</v>
      </c>
      <c r="F18" s="28">
        <f>E18+D18+C18+B18+A18+'tav 11.6'!B18+'tav 11.6'!C18+'tav 11.6'!D18+'tav 11.6'!E18+'tav 11.6'!F18</f>
        <v>7502657</v>
      </c>
      <c r="G18" s="8" t="s">
        <v>7</v>
      </c>
    </row>
    <row r="19" spans="1:7" ht="12.75" customHeight="1">
      <c r="A19" s="28">
        <v>21</v>
      </c>
      <c r="B19" s="28">
        <v>0</v>
      </c>
      <c r="C19" s="28">
        <v>0</v>
      </c>
      <c r="D19" s="28">
        <v>0</v>
      </c>
      <c r="E19" s="28">
        <v>1203</v>
      </c>
      <c r="F19" s="28">
        <f>E19+D19+C19+B19+A19+'tav 11.6'!B19+'tav 11.6'!C19+'tav 11.6'!D19+'tav 11.6'!E19+'tav 11.6'!F19</f>
        <v>211513</v>
      </c>
      <c r="G19" s="8" t="s">
        <v>8</v>
      </c>
    </row>
    <row r="20" spans="1:5" ht="21.75" customHeight="1">
      <c r="A20" s="41" t="s">
        <v>33</v>
      </c>
      <c r="B20" s="41"/>
      <c r="C20" s="41"/>
      <c r="D20" s="41"/>
      <c r="E20" s="41"/>
    </row>
    <row r="21" spans="1:7" ht="18" customHeight="1">
      <c r="A21" s="28">
        <v>21850</v>
      </c>
      <c r="B21" s="28">
        <v>52</v>
      </c>
      <c r="C21" s="28">
        <v>6319</v>
      </c>
      <c r="D21" s="28">
        <v>466</v>
      </c>
      <c r="E21" s="28">
        <v>76555</v>
      </c>
      <c r="F21" s="28">
        <f>E21+D21+C21+B21+A21+'tav 11.6'!B21+'tav 11.6'!C21+'tav 11.6'!D21+'tav 11.6'!E21+'tav 11.6'!F21</f>
        <v>42964740</v>
      </c>
      <c r="G21" s="8" t="s">
        <v>29</v>
      </c>
    </row>
    <row r="22" spans="1:7" ht="12.75" customHeight="1">
      <c r="A22" s="28">
        <f>A23-A21</f>
        <v>1550347</v>
      </c>
      <c r="B22" s="28">
        <f>B23-B21</f>
        <v>30679</v>
      </c>
      <c r="C22" s="28">
        <f>C23-C21</f>
        <v>200321</v>
      </c>
      <c r="D22" s="28">
        <f>D23-D21</f>
        <v>2383</v>
      </c>
      <c r="E22" s="28">
        <f>E23-E21</f>
        <v>5423532</v>
      </c>
      <c r="F22" s="28">
        <f>E22+D22+C22+B22+A22+'tav 11.6'!B22+'tav 11.6'!C22+'tav 11.6'!D22+'tav 11.6'!E22+'tav 11.6'!F22</f>
        <v>332884891</v>
      </c>
      <c r="G22" s="8" t="s">
        <v>30</v>
      </c>
    </row>
    <row r="23" spans="1:7" s="9" customFormat="1" ht="12.75" customHeight="1">
      <c r="A23" s="28">
        <v>1572197</v>
      </c>
      <c r="B23" s="28">
        <v>30731</v>
      </c>
      <c r="C23" s="28">
        <v>206640</v>
      </c>
      <c r="D23" s="28">
        <v>2849</v>
      </c>
      <c r="E23" s="28">
        <v>5500087</v>
      </c>
      <c r="F23" s="28">
        <f>E23+D23+C23+B23+A23+'tav 11.6'!B23+'tav 11.6'!C23+'tav 11.6'!D23+'tav 11.6'!E23+'tav 11.6'!F23</f>
        <v>375849631</v>
      </c>
      <c r="G23" s="8" t="s">
        <v>31</v>
      </c>
    </row>
    <row r="24" spans="1:7" s="9" customFormat="1" ht="21.75" customHeight="1">
      <c r="A24" s="25">
        <f aca="true" t="shared" si="0" ref="A24:F24">+A9*100/A23</f>
        <v>0.04147062995286214</v>
      </c>
      <c r="B24" s="25">
        <f t="shared" si="0"/>
        <v>0.006508086297224301</v>
      </c>
      <c r="C24" s="25">
        <f t="shared" si="0"/>
        <v>0.22841656987998452</v>
      </c>
      <c r="D24" s="25">
        <f t="shared" si="0"/>
        <v>0</v>
      </c>
      <c r="E24" s="25">
        <f t="shared" si="0"/>
        <v>0.31597682000302907</v>
      </c>
      <c r="F24" s="25">
        <f t="shared" si="0"/>
        <v>0.41921685430629035</v>
      </c>
      <c r="G24" s="22" t="s">
        <v>32</v>
      </c>
    </row>
    <row r="25" spans="1:7" ht="12.75">
      <c r="A25" s="11"/>
      <c r="B25" s="12"/>
      <c r="C25" s="12"/>
      <c r="D25" s="12"/>
      <c r="E25" s="11"/>
      <c r="F25" s="31"/>
      <c r="G25" s="31"/>
    </row>
    <row r="26" spans="1:5" ht="13.5" customHeight="1">
      <c r="A26" s="8" t="s">
        <v>55</v>
      </c>
      <c r="C26" s="8"/>
      <c r="D26" s="8"/>
      <c r="E26" s="8"/>
    </row>
    <row r="28" ht="12.75">
      <c r="F28" s="36"/>
    </row>
    <row r="29" ht="12.75">
      <c r="F29" s="36"/>
    </row>
    <row r="30" ht="12.75">
      <c r="F30" s="36"/>
    </row>
    <row r="31" ht="12.75">
      <c r="F31" s="36"/>
    </row>
    <row r="32" ht="12.75">
      <c r="F32" s="36"/>
    </row>
    <row r="33" ht="12.75">
      <c r="F33" s="36"/>
    </row>
    <row r="34" ht="12.75">
      <c r="F34" s="36"/>
    </row>
    <row r="35" ht="12.75">
      <c r="F35" s="36"/>
    </row>
    <row r="36" ht="12.75">
      <c r="F36" s="36"/>
    </row>
  </sheetData>
  <sheetProtection/>
  <mergeCells count="3"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2.00390625" style="3" customWidth="1"/>
    <col min="2" max="2" width="13.421875" style="3" customWidth="1"/>
    <col min="3" max="3" width="12.8515625" style="3" customWidth="1"/>
    <col min="4" max="5" width="13.421875" style="3" customWidth="1"/>
    <col min="6" max="6" width="16.00390625" style="3" customWidth="1"/>
    <col min="7" max="7" width="13.7109375" style="3" customWidth="1"/>
    <col min="8" max="9" width="9.140625" style="3" customWidth="1"/>
    <col min="10" max="11" width="13.421875" style="3" customWidth="1"/>
    <col min="12" max="16384" width="9.140625" style="3" customWidth="1"/>
  </cols>
  <sheetData>
    <row r="1" spans="1:5" ht="24.75" customHeight="1">
      <c r="A1" s="17" t="s">
        <v>67</v>
      </c>
      <c r="C1" s="1"/>
      <c r="D1" s="1"/>
      <c r="E1" s="1"/>
    </row>
    <row r="2" spans="2:4" ht="24.75" customHeight="1">
      <c r="B2" s="1"/>
      <c r="C2" s="1"/>
      <c r="D2" s="1"/>
    </row>
    <row r="3" spans="1:6" ht="70.5" customHeight="1">
      <c r="A3" s="21"/>
      <c r="B3" s="21" t="s">
        <v>57</v>
      </c>
      <c r="C3" s="21" t="s">
        <v>58</v>
      </c>
      <c r="D3" s="20" t="s">
        <v>59</v>
      </c>
      <c r="E3" s="20" t="s">
        <v>60</v>
      </c>
      <c r="F3" s="21" t="s">
        <v>61</v>
      </c>
    </row>
    <row r="4" spans="1:5" ht="21.75" customHeight="1">
      <c r="A4" s="40" t="s">
        <v>26</v>
      </c>
      <c r="B4" s="40"/>
      <c r="C4" s="40"/>
      <c r="D4" s="40"/>
      <c r="E4" s="40"/>
    </row>
    <row r="5" spans="1:15" ht="12.75" customHeight="1">
      <c r="A5" s="4" t="s">
        <v>9</v>
      </c>
      <c r="B5" s="28">
        <v>347512</v>
      </c>
      <c r="C5" s="28">
        <v>18598</v>
      </c>
      <c r="D5" s="28">
        <v>9170313</v>
      </c>
      <c r="E5" s="28">
        <v>0</v>
      </c>
      <c r="F5" s="28">
        <v>8892</v>
      </c>
      <c r="H5" s="33"/>
      <c r="I5" s="33"/>
      <c r="J5" s="33"/>
      <c r="K5" s="33"/>
      <c r="L5" s="8"/>
      <c r="M5" s="8"/>
      <c r="N5" s="8"/>
      <c r="O5" s="8"/>
    </row>
    <row r="6" spans="1:15" ht="12.75" customHeight="1">
      <c r="A6" s="4" t="s">
        <v>10</v>
      </c>
      <c r="B6" s="28">
        <v>390020</v>
      </c>
      <c r="C6" s="28">
        <v>23246</v>
      </c>
      <c r="D6" s="28">
        <v>9448752</v>
      </c>
      <c r="E6" s="28">
        <v>0</v>
      </c>
      <c r="F6" s="28">
        <v>9761</v>
      </c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4" t="s">
        <v>12</v>
      </c>
      <c r="B7" s="28">
        <v>311379</v>
      </c>
      <c r="C7" s="28">
        <v>17896</v>
      </c>
      <c r="D7" s="28">
        <v>5834048</v>
      </c>
      <c r="E7" s="28">
        <v>0</v>
      </c>
      <c r="F7" s="28">
        <v>7024</v>
      </c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" t="s">
        <v>14</v>
      </c>
      <c r="B8" s="28">
        <v>479304</v>
      </c>
      <c r="C8" s="28">
        <v>37732</v>
      </c>
      <c r="D8" s="28">
        <v>8701646</v>
      </c>
      <c r="E8" s="28">
        <v>0</v>
      </c>
      <c r="F8" s="28">
        <v>7051</v>
      </c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" t="s">
        <v>15</v>
      </c>
      <c r="B9" s="28">
        <v>493450</v>
      </c>
      <c r="C9" s="28">
        <v>47694</v>
      </c>
      <c r="D9" s="28">
        <v>1014494</v>
      </c>
      <c r="E9" s="28">
        <v>0</v>
      </c>
      <c r="F9" s="28">
        <v>1482</v>
      </c>
      <c r="H9" s="8"/>
      <c r="I9" s="8"/>
      <c r="J9" s="8"/>
      <c r="K9" s="8"/>
      <c r="L9" s="8"/>
      <c r="M9" s="8"/>
      <c r="N9" s="8"/>
      <c r="O9" s="8"/>
    </row>
    <row r="10" spans="1:6" ht="21.75" customHeight="1">
      <c r="A10" s="41" t="s">
        <v>27</v>
      </c>
      <c r="B10" s="41"/>
      <c r="C10" s="41"/>
      <c r="D10" s="41"/>
      <c r="E10" s="41"/>
      <c r="F10" s="28"/>
    </row>
    <row r="11" spans="1:6" ht="12.75" customHeight="1">
      <c r="A11" s="8" t="s">
        <v>0</v>
      </c>
      <c r="B11" s="28">
        <v>40773</v>
      </c>
      <c r="C11" s="28">
        <v>22449</v>
      </c>
      <c r="D11" s="28">
        <v>68435</v>
      </c>
      <c r="E11" s="28">
        <v>0</v>
      </c>
      <c r="F11" s="28">
        <v>1946</v>
      </c>
    </row>
    <row r="12" spans="1:6" ht="12.75" customHeight="1">
      <c r="A12" s="8" t="s">
        <v>1</v>
      </c>
      <c r="B12" s="28">
        <v>63958</v>
      </c>
      <c r="C12" s="28">
        <v>0</v>
      </c>
      <c r="D12" s="28">
        <v>548672</v>
      </c>
      <c r="E12" s="28">
        <v>0</v>
      </c>
      <c r="F12" s="28">
        <v>12</v>
      </c>
    </row>
    <row r="13" spans="1:6" ht="12.75" customHeight="1">
      <c r="A13" s="8" t="s">
        <v>2</v>
      </c>
      <c r="B13" s="28">
        <v>164113</v>
      </c>
      <c r="C13" s="28">
        <v>79</v>
      </c>
      <c r="D13" s="28">
        <v>664750</v>
      </c>
      <c r="E13" s="28">
        <v>0</v>
      </c>
      <c r="F13" s="28">
        <v>2173</v>
      </c>
    </row>
    <row r="14" spans="1:6" ht="12.75" customHeight="1">
      <c r="A14" s="8" t="s">
        <v>3</v>
      </c>
      <c r="B14" s="28">
        <v>223</v>
      </c>
      <c r="C14" s="28">
        <v>0</v>
      </c>
      <c r="D14" s="28">
        <v>10382</v>
      </c>
      <c r="E14" s="28">
        <v>0</v>
      </c>
      <c r="F14" s="28">
        <v>25</v>
      </c>
    </row>
    <row r="15" spans="1:6" ht="12.75" customHeight="1">
      <c r="A15" s="8" t="s">
        <v>4</v>
      </c>
      <c r="B15" s="28">
        <v>42083</v>
      </c>
      <c r="C15" s="28">
        <v>9</v>
      </c>
      <c r="D15" s="28">
        <v>863576</v>
      </c>
      <c r="E15" s="28">
        <v>0</v>
      </c>
      <c r="F15" s="28">
        <v>8810</v>
      </c>
    </row>
    <row r="16" spans="1:6" ht="12.75" customHeight="1">
      <c r="A16" s="8" t="s">
        <v>5</v>
      </c>
      <c r="B16" s="28">
        <v>11465</v>
      </c>
      <c r="C16" s="28">
        <v>3290</v>
      </c>
      <c r="D16" s="28">
        <v>219760</v>
      </c>
      <c r="E16" s="28">
        <v>0</v>
      </c>
      <c r="F16" s="28">
        <v>918</v>
      </c>
    </row>
    <row r="17" spans="1:6" ht="12.75" customHeight="1">
      <c r="A17" s="8" t="s">
        <v>6</v>
      </c>
      <c r="B17" s="28">
        <v>118777</v>
      </c>
      <c r="C17" s="28">
        <v>962</v>
      </c>
      <c r="D17" s="28">
        <v>134440</v>
      </c>
      <c r="E17" s="28">
        <v>0</v>
      </c>
      <c r="F17" s="28">
        <v>61</v>
      </c>
    </row>
    <row r="18" spans="1:6" ht="12.75" customHeight="1">
      <c r="A18" s="8" t="s">
        <v>7</v>
      </c>
      <c r="B18" s="28">
        <v>46055</v>
      </c>
      <c r="C18" s="28">
        <v>11668</v>
      </c>
      <c r="D18" s="28">
        <v>7439897</v>
      </c>
      <c r="E18" s="28">
        <v>0</v>
      </c>
      <c r="F18" s="28">
        <v>285</v>
      </c>
    </row>
    <row r="19" spans="1:6" ht="12.75" customHeight="1">
      <c r="A19" s="8" t="s">
        <v>8</v>
      </c>
      <c r="B19" s="28">
        <v>6001</v>
      </c>
      <c r="C19" s="28">
        <v>9236</v>
      </c>
      <c r="D19" s="28">
        <v>194999</v>
      </c>
      <c r="E19" s="28">
        <v>0</v>
      </c>
      <c r="F19" s="28">
        <v>53</v>
      </c>
    </row>
    <row r="20" spans="1:6" ht="21.75" customHeight="1">
      <c r="A20" s="41" t="s">
        <v>33</v>
      </c>
      <c r="B20" s="41"/>
      <c r="C20" s="41"/>
      <c r="D20" s="41"/>
      <c r="E20" s="41"/>
      <c r="F20" s="28"/>
    </row>
    <row r="21" spans="1:6" ht="18" customHeight="1">
      <c r="A21" s="8" t="s">
        <v>29</v>
      </c>
      <c r="B21" s="28">
        <v>1684949</v>
      </c>
      <c r="C21" s="28">
        <v>428113</v>
      </c>
      <c r="D21" s="28">
        <v>40671938</v>
      </c>
      <c r="E21" s="28">
        <v>0</v>
      </c>
      <c r="F21" s="28">
        <v>74498</v>
      </c>
    </row>
    <row r="22" spans="1:12" ht="12.75" customHeight="1">
      <c r="A22" s="8" t="s">
        <v>30</v>
      </c>
      <c r="B22" s="28">
        <f>B23-B21</f>
        <v>4085066</v>
      </c>
      <c r="C22" s="28">
        <f>C23-C21</f>
        <v>821164</v>
      </c>
      <c r="D22" s="28">
        <f>D23-D21</f>
        <v>319085542</v>
      </c>
      <c r="E22" s="28">
        <f>E23-E21</f>
        <v>275789</v>
      </c>
      <c r="F22" s="28">
        <f>F23-F21</f>
        <v>1410068</v>
      </c>
      <c r="J22" s="5"/>
      <c r="K22" s="5"/>
      <c r="L22" s="5"/>
    </row>
    <row r="23" spans="1:6" s="9" customFormat="1" ht="12.75" customHeight="1">
      <c r="A23" s="8" t="s">
        <v>31</v>
      </c>
      <c r="B23" s="28">
        <v>5770015</v>
      </c>
      <c r="C23" s="28">
        <v>1249277</v>
      </c>
      <c r="D23" s="28">
        <v>359757480</v>
      </c>
      <c r="E23" s="28">
        <v>275789</v>
      </c>
      <c r="F23" s="28">
        <v>1484566</v>
      </c>
    </row>
    <row r="24" spans="1:6" s="9" customFormat="1" ht="21.75" customHeight="1">
      <c r="A24" s="22" t="s">
        <v>32</v>
      </c>
      <c r="B24" s="27">
        <f>+B9*100/B23</f>
        <v>8.551970835431105</v>
      </c>
      <c r="C24" s="27">
        <f>+C9*100/C23</f>
        <v>3.8177281739758278</v>
      </c>
      <c r="D24" s="27">
        <f>+D9*100/D23</f>
        <v>0.28199385875173466</v>
      </c>
      <c r="E24" s="27">
        <f>+E9*100/E23</f>
        <v>0</v>
      </c>
      <c r="F24" s="27">
        <f>+F9*100/F23</f>
        <v>0.09982715487219834</v>
      </c>
    </row>
    <row r="25" spans="1:6" ht="12.75">
      <c r="A25" s="11"/>
      <c r="B25" s="12"/>
      <c r="C25" s="12"/>
      <c r="D25" s="12"/>
      <c r="E25" s="12"/>
      <c r="F25" s="12"/>
    </row>
    <row r="26" spans="1:5" ht="13.5" customHeight="1">
      <c r="A26" s="8" t="s">
        <v>55</v>
      </c>
      <c r="B26" s="8"/>
      <c r="C26" s="8"/>
      <c r="D26" s="8"/>
      <c r="E26" s="8"/>
    </row>
  </sheetData>
  <sheetProtection/>
  <mergeCells count="3">
    <mergeCell ref="A10:E10"/>
    <mergeCell ref="A20:E2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3.140625" style="3" customWidth="1"/>
    <col min="2" max="2" width="11.8515625" style="3" customWidth="1"/>
    <col min="3" max="3" width="12.140625" style="3" customWidth="1"/>
    <col min="4" max="4" width="9.57421875" style="3" customWidth="1"/>
    <col min="5" max="5" width="13.7109375" style="3" customWidth="1"/>
    <col min="6" max="6" width="15.421875" style="3" customWidth="1"/>
    <col min="7" max="7" width="11.7109375" style="3" customWidth="1"/>
    <col min="8" max="8" width="9.140625" style="3" customWidth="1"/>
    <col min="9" max="9" width="9.7109375" style="3" bestFit="1" customWidth="1"/>
    <col min="10" max="10" width="11.7109375" style="3" bestFit="1" customWidth="1"/>
    <col min="11" max="13" width="9.140625" style="3" customWidth="1"/>
    <col min="14" max="14" width="13.421875" style="3" customWidth="1"/>
    <col min="15" max="16384" width="9.140625" style="3" customWidth="1"/>
  </cols>
  <sheetData>
    <row r="1" spans="1:6" ht="24.75" customHeight="1">
      <c r="A1" s="17" t="s">
        <v>56</v>
      </c>
      <c r="E1" s="1"/>
      <c r="F1" s="1"/>
    </row>
    <row r="2" spans="1:6" ht="24.75" customHeight="1">
      <c r="A2" s="29"/>
      <c r="E2" s="1"/>
      <c r="F2" s="1"/>
    </row>
    <row r="3" spans="1:7" ht="82.5" customHeight="1">
      <c r="A3" s="20" t="s">
        <v>62</v>
      </c>
      <c r="B3" s="20" t="s">
        <v>63</v>
      </c>
      <c r="C3" s="20" t="s">
        <v>64</v>
      </c>
      <c r="D3" s="20" t="s">
        <v>65</v>
      </c>
      <c r="E3" s="21" t="s">
        <v>66</v>
      </c>
      <c r="F3" s="20" t="s">
        <v>25</v>
      </c>
      <c r="G3" s="19"/>
    </row>
    <row r="4" spans="1:7" ht="21.75" customHeight="1">
      <c r="A4" s="40" t="s">
        <v>26</v>
      </c>
      <c r="B4" s="40"/>
      <c r="C4" s="40"/>
      <c r="D4" s="40"/>
      <c r="E4" s="40"/>
      <c r="F4" s="40"/>
      <c r="G4" s="40"/>
    </row>
    <row r="5" spans="1:7" ht="12.75" customHeight="1">
      <c r="A5" s="18">
        <v>4595</v>
      </c>
      <c r="B5" s="18">
        <v>8</v>
      </c>
      <c r="C5" s="18">
        <v>954</v>
      </c>
      <c r="D5" s="18">
        <v>91</v>
      </c>
      <c r="E5" s="18">
        <v>3287</v>
      </c>
      <c r="F5" s="18">
        <f>A5+B5+C5+D5+E5+'tav 11.5'!B5+'tav 11.5'!C5+'tav 11.5'!D5+'tav 11.5'!E5+'tav 11.5'!F5</f>
        <v>16990469</v>
      </c>
      <c r="G5" s="4" t="s">
        <v>9</v>
      </c>
    </row>
    <row r="6" spans="1:10" ht="12.75" customHeight="1">
      <c r="A6" s="18">
        <v>3340</v>
      </c>
      <c r="B6" s="18">
        <v>1564</v>
      </c>
      <c r="C6" s="18">
        <v>1286</v>
      </c>
      <c r="D6" s="18">
        <v>47</v>
      </c>
      <c r="E6" s="18">
        <v>1406</v>
      </c>
      <c r="F6" s="18">
        <f>A6+B6+C6+D6+E6+'tav 11.5'!B6+'tav 11.5'!C6+'tav 11.5'!D6+'tav 11.5'!E6+'tav 11.5'!F6</f>
        <v>18212482</v>
      </c>
      <c r="G6" s="4" t="s">
        <v>10</v>
      </c>
      <c r="J6" s="7"/>
    </row>
    <row r="7" spans="1:10" ht="12.75" customHeight="1">
      <c r="A7" s="18">
        <v>2938</v>
      </c>
      <c r="B7" s="18">
        <v>2434</v>
      </c>
      <c r="C7" s="18">
        <v>722</v>
      </c>
      <c r="D7" s="18">
        <v>20</v>
      </c>
      <c r="E7" s="18">
        <v>467</v>
      </c>
      <c r="F7" s="18">
        <f>A7+B7+C7+D7+E7+'tav 11.5'!B7+'tav 11.5'!C7+'tav 11.5'!D7+'tav 11.5'!E7+'tav 11.5'!F7</f>
        <v>11249714</v>
      </c>
      <c r="G7" s="4" t="s">
        <v>12</v>
      </c>
      <c r="J7" s="7"/>
    </row>
    <row r="8" spans="1:10" ht="12.75" customHeight="1">
      <c r="A8" s="18">
        <v>2970</v>
      </c>
      <c r="B8" s="18">
        <v>2320</v>
      </c>
      <c r="C8" s="18">
        <v>923</v>
      </c>
      <c r="D8" s="18">
        <v>131</v>
      </c>
      <c r="E8" s="18">
        <v>156</v>
      </c>
      <c r="F8" s="18">
        <f>A8+B8+C8+D8+E8+'tav 11.5'!B8+'tav 11.5'!C8+'tav 11.5'!D8+'tav 11.5'!E8+'tav 11.5'!F8</f>
        <v>16465186</v>
      </c>
      <c r="G8" s="4" t="s">
        <v>14</v>
      </c>
      <c r="J8" s="7"/>
    </row>
    <row r="9" spans="1:10" ht="12.75" customHeight="1">
      <c r="A9" s="18">
        <v>2737</v>
      </c>
      <c r="B9" s="18">
        <v>2657</v>
      </c>
      <c r="C9" s="18">
        <v>744</v>
      </c>
      <c r="D9" s="18">
        <v>50</v>
      </c>
      <c r="E9" s="18">
        <v>3193</v>
      </c>
      <c r="F9" s="18">
        <f>A9+B9+C9+D9+E9+'tav 11.5'!B9+'tav 11.5'!C9+'tav 11.5'!D9+'tav 11.5'!E9+'tav 11.5'!F9</f>
        <v>18869809</v>
      </c>
      <c r="G9" s="4" t="s">
        <v>15</v>
      </c>
      <c r="J9" s="7"/>
    </row>
    <row r="10" spans="1:7" ht="21.75" customHeight="1">
      <c r="A10" s="41" t="s">
        <v>27</v>
      </c>
      <c r="B10" s="41"/>
      <c r="C10" s="41"/>
      <c r="D10" s="41"/>
      <c r="E10" s="41"/>
      <c r="F10" s="41"/>
      <c r="G10" s="41"/>
    </row>
    <row r="11" spans="1:7" ht="12.75" customHeight="1">
      <c r="A11" s="18">
        <v>61</v>
      </c>
      <c r="B11" s="18">
        <v>0</v>
      </c>
      <c r="C11" s="18">
        <v>96</v>
      </c>
      <c r="D11" s="18">
        <v>0</v>
      </c>
      <c r="E11" s="18">
        <v>134</v>
      </c>
      <c r="F11" s="18">
        <f>A11+B11+C11+D11+E11+'tav 11.5'!B11+'tav 11.5'!C11+'tav 11.5'!D11+'tav 11.5'!E11+'tav 11.5'!F11</f>
        <v>158681</v>
      </c>
      <c r="G11" s="8" t="s">
        <v>0</v>
      </c>
    </row>
    <row r="12" spans="1:7" ht="12.75" customHeight="1">
      <c r="A12" s="18">
        <v>124</v>
      </c>
      <c r="B12" s="18">
        <v>0</v>
      </c>
      <c r="C12" s="18">
        <v>25</v>
      </c>
      <c r="D12" s="18">
        <v>0</v>
      </c>
      <c r="E12" s="18">
        <v>2</v>
      </c>
      <c r="F12" s="18">
        <f>A12+B12+C12+D12+E12+'tav 11.5'!B12+'tav 11.5'!C12+'tav 11.5'!D12+'tav 11.5'!E12+'tav 11.5'!F12</f>
        <v>1112038</v>
      </c>
      <c r="G12" s="8" t="s">
        <v>1</v>
      </c>
    </row>
    <row r="13" spans="1:7" ht="12.75" customHeight="1">
      <c r="A13" s="18">
        <v>1122</v>
      </c>
      <c r="B13" s="18">
        <v>2653</v>
      </c>
      <c r="C13" s="18">
        <v>274</v>
      </c>
      <c r="D13" s="18">
        <v>3</v>
      </c>
      <c r="E13" s="18">
        <v>2713</v>
      </c>
      <c r="F13" s="18">
        <f>A13+B13+C13+D13+E13+'tav 11.5'!B13+'tav 11.5'!C13+'tav 11.5'!D13+'tav 11.5'!E13+'tav 11.5'!F13</f>
        <v>1107246</v>
      </c>
      <c r="G13" s="8" t="s">
        <v>2</v>
      </c>
    </row>
    <row r="14" spans="1:7" ht="12.75" customHeight="1">
      <c r="A14" s="18">
        <v>343</v>
      </c>
      <c r="B14" s="18">
        <v>0</v>
      </c>
      <c r="C14" s="18">
        <v>24</v>
      </c>
      <c r="D14" s="18">
        <v>0</v>
      </c>
      <c r="E14" s="18">
        <v>15</v>
      </c>
      <c r="F14" s="18">
        <f>A14+B14+C14+D14+E14+'tav 11.5'!B14+'tav 11.5'!C14+'tav 11.5'!D14+'tav 11.5'!E14+'tav 11.5'!F14</f>
        <v>77014</v>
      </c>
      <c r="G14" s="8" t="s">
        <v>3</v>
      </c>
    </row>
    <row r="15" spans="1:7" ht="12.75" customHeight="1">
      <c r="A15" s="18">
        <v>191</v>
      </c>
      <c r="B15" s="18">
        <v>0</v>
      </c>
      <c r="C15" s="18">
        <v>9</v>
      </c>
      <c r="D15" s="18">
        <v>0</v>
      </c>
      <c r="E15" s="18">
        <v>48</v>
      </c>
      <c r="F15" s="18">
        <f>A15+B15+C15+D15+E15+'tav 11.5'!B15+'tav 11.5'!C15+'tav 11.5'!D15+'tav 11.5'!E15+'tav 11.5'!F15</f>
        <v>2491180</v>
      </c>
      <c r="G15" s="8" t="s">
        <v>4</v>
      </c>
    </row>
    <row r="16" spans="1:7" ht="12.75" customHeight="1">
      <c r="A16" s="18">
        <v>603</v>
      </c>
      <c r="B16" s="18">
        <v>4</v>
      </c>
      <c r="C16" s="18">
        <v>281</v>
      </c>
      <c r="D16" s="18">
        <v>47</v>
      </c>
      <c r="E16" s="18">
        <v>183</v>
      </c>
      <c r="F16" s="18">
        <f>A16+B16+C16+D16+E16+'tav 11.5'!B16+'tav 11.5'!C16+'tav 11.5'!D16+'tav 11.5'!E16+'tav 11.5'!F16</f>
        <v>929816</v>
      </c>
      <c r="G16" s="8" t="s">
        <v>5</v>
      </c>
    </row>
    <row r="17" spans="1:7" ht="12.75" customHeight="1">
      <c r="A17" s="18">
        <v>63</v>
      </c>
      <c r="B17" s="18">
        <v>0</v>
      </c>
      <c r="C17" s="18">
        <v>2</v>
      </c>
      <c r="D17" s="18">
        <v>0</v>
      </c>
      <c r="E17" s="18">
        <v>56</v>
      </c>
      <c r="F17" s="18">
        <f>A17+B17+C17+D17+E17+'tav 11.5'!B17+'tav 11.5'!C17+'tav 11.5'!D17+'tav 11.5'!E17+'tav 11.5'!F17</f>
        <v>229577</v>
      </c>
      <c r="G17" s="8" t="s">
        <v>6</v>
      </c>
    </row>
    <row r="18" spans="1:7" ht="12.75" customHeight="1">
      <c r="A18" s="18">
        <v>93</v>
      </c>
      <c r="B18" s="18">
        <v>0</v>
      </c>
      <c r="C18" s="18">
        <v>27</v>
      </c>
      <c r="D18" s="18">
        <v>0</v>
      </c>
      <c r="E18" s="18">
        <v>18</v>
      </c>
      <c r="F18" s="18">
        <f>A18+B18+C18+D18+E18+'tav 11.5'!B18+'tav 11.5'!C18+'tav 11.5'!D18+'tav 11.5'!E18+'tav 11.5'!F18</f>
        <v>12454221</v>
      </c>
      <c r="G18" s="8" t="s">
        <v>7</v>
      </c>
    </row>
    <row r="19" spans="1:7" ht="12.75" customHeight="1">
      <c r="A19" s="18">
        <v>137</v>
      </c>
      <c r="B19" s="18">
        <v>0</v>
      </c>
      <c r="C19" s="18">
        <v>5</v>
      </c>
      <c r="D19" s="18">
        <v>0</v>
      </c>
      <c r="E19" s="18">
        <v>23</v>
      </c>
      <c r="F19" s="18">
        <f>A19+B19+C19+D19+E19+'tav 11.5'!B19+'tav 11.5'!C19+'tav 11.5'!D19+'tav 11.5'!E19+'tav 11.5'!F19</f>
        <v>310033</v>
      </c>
      <c r="G19" s="8" t="s">
        <v>8</v>
      </c>
    </row>
    <row r="20" spans="1:7" ht="21.75" customHeight="1">
      <c r="A20" s="41" t="s">
        <v>33</v>
      </c>
      <c r="B20" s="41"/>
      <c r="C20" s="41"/>
      <c r="D20" s="41"/>
      <c r="E20" s="41"/>
      <c r="F20" s="41"/>
      <c r="G20" s="41"/>
    </row>
    <row r="21" spans="1:7" ht="18" customHeight="1">
      <c r="A21" s="18">
        <v>47592</v>
      </c>
      <c r="B21" s="18">
        <v>2675</v>
      </c>
      <c r="C21" s="18">
        <v>5786</v>
      </c>
      <c r="D21" s="18">
        <v>5683</v>
      </c>
      <c r="E21" s="18">
        <v>11046</v>
      </c>
      <c r="F21" s="18">
        <f>A21+B21+C21+D21+E21+'tav 11.5'!B21+'tav 11.5'!C21+'tav 11.5'!D21+'tav 11.5'!E21+'tav 11.5'!F21</f>
        <v>59648701</v>
      </c>
      <c r="G21" s="8" t="s">
        <v>29</v>
      </c>
    </row>
    <row r="22" spans="1:14" ht="12.75" customHeight="1">
      <c r="A22" s="18">
        <f>A23-A21</f>
        <v>1320676</v>
      </c>
      <c r="B22" s="18">
        <f>B23-B21</f>
        <v>8674</v>
      </c>
      <c r="C22" s="18">
        <f>C23-C21</f>
        <v>99920</v>
      </c>
      <c r="D22" s="18">
        <f>D23-D21</f>
        <v>875</v>
      </c>
      <c r="E22" s="18">
        <f>E23-E21</f>
        <v>5152462</v>
      </c>
      <c r="F22" s="18">
        <f>A22+B22+C22+D22+E22+'tav 11.5'!B22+'tav 11.5'!C22+'tav 11.5'!D22+'tav 11.5'!E22+'tav 11.5'!F22</f>
        <v>340830914</v>
      </c>
      <c r="G22" s="8" t="s">
        <v>30</v>
      </c>
      <c r="I22" s="7"/>
      <c r="J22" s="7"/>
      <c r="K22" s="7"/>
      <c r="L22" s="7"/>
      <c r="M22" s="7"/>
      <c r="N22" s="7"/>
    </row>
    <row r="23" spans="1:7" s="9" customFormat="1" ht="12.75" customHeight="1">
      <c r="A23" s="18">
        <v>1368268</v>
      </c>
      <c r="B23" s="18">
        <v>11349</v>
      </c>
      <c r="C23" s="18">
        <v>105706</v>
      </c>
      <c r="D23" s="18">
        <v>6558</v>
      </c>
      <c r="E23" s="18">
        <v>5163508</v>
      </c>
      <c r="F23" s="18">
        <f>A23+B23+C23+D23+E23+'tav 11.5'!B23+'tav 11.5'!C23+'tav 11.5'!D23+'tav 11.5'!E23+'tav 11.5'!F23</f>
        <v>400479615</v>
      </c>
      <c r="G23" s="8" t="s">
        <v>31</v>
      </c>
    </row>
    <row r="24" spans="1:7" s="9" customFormat="1" ht="21.75" customHeight="1">
      <c r="A24" s="25">
        <f aca="true" t="shared" si="0" ref="A24:F24">+A9*100/A23</f>
        <v>0.20003391148517688</v>
      </c>
      <c r="B24" s="25">
        <f t="shared" si="0"/>
        <v>23.41175433958939</v>
      </c>
      <c r="C24" s="25">
        <f t="shared" si="0"/>
        <v>0.7038389495392882</v>
      </c>
      <c r="D24" s="25">
        <f t="shared" si="0"/>
        <v>0.7624275693809088</v>
      </c>
      <c r="E24" s="25">
        <f t="shared" si="0"/>
        <v>0.06183780484120485</v>
      </c>
      <c r="F24" s="25">
        <f t="shared" si="0"/>
        <v>4.711802621963667</v>
      </c>
      <c r="G24" s="22" t="s">
        <v>32</v>
      </c>
    </row>
    <row r="25" spans="1:7" ht="12.75">
      <c r="A25" s="11"/>
      <c r="B25" s="12"/>
      <c r="C25" s="12"/>
      <c r="D25" s="12"/>
      <c r="E25" s="12"/>
      <c r="F25" s="12"/>
      <c r="G25" s="11"/>
    </row>
    <row r="26" spans="1:7" ht="13.5" customHeight="1">
      <c r="A26" s="8" t="s">
        <v>55</v>
      </c>
      <c r="E26" s="8"/>
      <c r="F26" s="8"/>
      <c r="G26" s="8"/>
    </row>
    <row r="30" ht="12.75">
      <c r="A30" s="7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2.28125" style="3" customWidth="1"/>
    <col min="2" max="6" width="14.7109375" style="3" customWidth="1"/>
    <col min="7" max="7" width="9.140625" style="3" customWidth="1"/>
    <col min="8" max="8" width="10.7109375" style="3" bestFit="1" customWidth="1"/>
    <col min="9" max="9" width="12.8515625" style="3" customWidth="1"/>
    <col min="10" max="10" width="9.140625" style="3" customWidth="1"/>
    <col min="11" max="11" width="11.00390625" style="3" customWidth="1"/>
    <col min="12" max="16384" width="9.140625" style="3" customWidth="1"/>
  </cols>
  <sheetData>
    <row r="1" spans="1:6" ht="24.75" customHeight="1">
      <c r="A1" s="17" t="s">
        <v>56</v>
      </c>
      <c r="C1" s="1"/>
      <c r="D1" s="1"/>
      <c r="E1" s="1"/>
      <c r="F1" s="1"/>
    </row>
    <row r="2" spans="1:4" ht="24.75" customHeight="1">
      <c r="A2" s="1"/>
      <c r="B2" s="1"/>
      <c r="C2" s="1"/>
      <c r="D2" s="1"/>
    </row>
    <row r="3" spans="1:6" ht="66" customHeight="1">
      <c r="A3" s="21"/>
      <c r="B3" s="21" t="s">
        <v>57</v>
      </c>
      <c r="C3" s="21" t="s">
        <v>58</v>
      </c>
      <c r="D3" s="20" t="s">
        <v>59</v>
      </c>
      <c r="E3" s="20" t="s">
        <v>60</v>
      </c>
      <c r="F3" s="21" t="s">
        <v>61</v>
      </c>
    </row>
    <row r="4" spans="1:6" ht="21.75" customHeight="1">
      <c r="A4" s="40" t="s">
        <v>26</v>
      </c>
      <c r="B4" s="40"/>
      <c r="C4" s="40"/>
      <c r="D4" s="40"/>
      <c r="E4" s="40"/>
      <c r="F4" s="40"/>
    </row>
    <row r="5" spans="1:6" ht="12.75" customHeight="1">
      <c r="A5" s="4" t="s">
        <v>9</v>
      </c>
      <c r="B5" s="18">
        <v>189080</v>
      </c>
      <c r="C5" s="18">
        <v>12469775</v>
      </c>
      <c r="D5" s="18">
        <v>4318798</v>
      </c>
      <c r="E5" s="18">
        <v>0</v>
      </c>
      <c r="F5" s="18">
        <v>3881</v>
      </c>
    </row>
    <row r="6" spans="1:6" ht="12.75" customHeight="1">
      <c r="A6" s="4" t="s">
        <v>10</v>
      </c>
      <c r="B6" s="18">
        <v>180116</v>
      </c>
      <c r="C6" s="18">
        <v>12973457</v>
      </c>
      <c r="D6" s="18">
        <v>5045109</v>
      </c>
      <c r="E6" s="18">
        <v>0</v>
      </c>
      <c r="F6" s="18">
        <v>6157</v>
      </c>
    </row>
    <row r="7" spans="1:6" ht="12.75" customHeight="1">
      <c r="A7" s="4" t="s">
        <v>12</v>
      </c>
      <c r="B7" s="18">
        <v>171191</v>
      </c>
      <c r="C7" s="18">
        <v>7437943</v>
      </c>
      <c r="D7" s="18">
        <v>3632605</v>
      </c>
      <c r="E7" s="18">
        <v>0</v>
      </c>
      <c r="F7" s="18">
        <v>1394</v>
      </c>
    </row>
    <row r="8" spans="1:6" ht="12.75" customHeight="1">
      <c r="A8" s="4" t="s">
        <v>14</v>
      </c>
      <c r="B8" s="18">
        <v>249410</v>
      </c>
      <c r="C8" s="18">
        <v>11170834</v>
      </c>
      <c r="D8" s="18">
        <v>5036267</v>
      </c>
      <c r="E8" s="18">
        <v>0</v>
      </c>
      <c r="F8" s="18">
        <v>2175</v>
      </c>
    </row>
    <row r="9" spans="1:6" ht="12.75" customHeight="1">
      <c r="A9" s="4" t="s">
        <v>15</v>
      </c>
      <c r="B9" s="18">
        <v>264139</v>
      </c>
      <c r="C9" s="18">
        <v>13191121</v>
      </c>
      <c r="D9" s="18">
        <v>5399296</v>
      </c>
      <c r="E9" s="18">
        <v>0</v>
      </c>
      <c r="F9" s="18">
        <v>5872</v>
      </c>
    </row>
    <row r="10" spans="1:6" ht="21.75" customHeight="1">
      <c r="A10" s="41" t="s">
        <v>27</v>
      </c>
      <c r="B10" s="41"/>
      <c r="C10" s="41"/>
      <c r="D10" s="41"/>
      <c r="E10" s="41"/>
      <c r="F10" s="41"/>
    </row>
    <row r="11" spans="1:6" ht="12.75" customHeight="1">
      <c r="A11" s="8" t="s">
        <v>0</v>
      </c>
      <c r="B11" s="18">
        <v>7607</v>
      </c>
      <c r="C11" s="18">
        <v>4535</v>
      </c>
      <c r="D11" s="18">
        <v>146247</v>
      </c>
      <c r="E11" s="18">
        <v>0</v>
      </c>
      <c r="F11" s="18">
        <v>1</v>
      </c>
    </row>
    <row r="12" spans="1:6" ht="12.75" customHeight="1">
      <c r="A12" s="8" t="s">
        <v>1</v>
      </c>
      <c r="B12" s="18">
        <v>33443</v>
      </c>
      <c r="C12" s="18">
        <v>863128</v>
      </c>
      <c r="D12" s="18">
        <v>215024</v>
      </c>
      <c r="E12" s="18">
        <v>0</v>
      </c>
      <c r="F12" s="18">
        <v>292</v>
      </c>
    </row>
    <row r="13" spans="1:6" ht="12.75" customHeight="1">
      <c r="A13" s="8" t="s">
        <v>2</v>
      </c>
      <c r="B13" s="18">
        <v>95790</v>
      </c>
      <c r="C13" s="18">
        <v>1486</v>
      </c>
      <c r="D13" s="18">
        <v>999302</v>
      </c>
      <c r="E13" s="18">
        <v>0</v>
      </c>
      <c r="F13" s="18">
        <v>3903</v>
      </c>
    </row>
    <row r="14" spans="1:6" ht="12.75" customHeight="1">
      <c r="A14" s="8" t="s">
        <v>3</v>
      </c>
      <c r="B14" s="18">
        <v>1705</v>
      </c>
      <c r="C14" s="18">
        <v>0</v>
      </c>
      <c r="D14" s="18">
        <v>74927</v>
      </c>
      <c r="E14" s="18">
        <v>0</v>
      </c>
      <c r="F14" s="18">
        <v>0</v>
      </c>
    </row>
    <row r="15" spans="1:6" ht="12.75" customHeight="1">
      <c r="A15" s="8" t="s">
        <v>4</v>
      </c>
      <c r="B15" s="18">
        <v>20043</v>
      </c>
      <c r="C15" s="18">
        <v>2138557</v>
      </c>
      <c r="D15" s="18">
        <v>332095</v>
      </c>
      <c r="E15" s="18">
        <v>0</v>
      </c>
      <c r="F15" s="18">
        <v>237</v>
      </c>
    </row>
    <row r="16" spans="1:6" ht="12.75" customHeight="1">
      <c r="A16" s="8" t="s">
        <v>5</v>
      </c>
      <c r="B16" s="18">
        <v>32691</v>
      </c>
      <c r="C16" s="18">
        <v>891</v>
      </c>
      <c r="D16" s="18">
        <v>895059</v>
      </c>
      <c r="E16" s="18">
        <v>0</v>
      </c>
      <c r="F16" s="18">
        <v>57</v>
      </c>
    </row>
    <row r="17" spans="1:6" ht="12.75" customHeight="1">
      <c r="A17" s="8" t="s">
        <v>6</v>
      </c>
      <c r="B17" s="18">
        <v>45067</v>
      </c>
      <c r="C17" s="18">
        <v>14426</v>
      </c>
      <c r="D17" s="18">
        <v>169963</v>
      </c>
      <c r="E17" s="18">
        <v>0</v>
      </c>
      <c r="F17" s="18">
        <v>0</v>
      </c>
    </row>
    <row r="18" spans="1:6" ht="12.75" customHeight="1">
      <c r="A18" s="8" t="s">
        <v>7</v>
      </c>
      <c r="B18" s="18">
        <v>16211</v>
      </c>
      <c r="C18" s="18">
        <v>10166741</v>
      </c>
      <c r="D18" s="18">
        <v>2270867</v>
      </c>
      <c r="E18" s="18">
        <v>0</v>
      </c>
      <c r="F18" s="18">
        <v>264</v>
      </c>
    </row>
    <row r="19" spans="1:6" ht="12.75" customHeight="1">
      <c r="A19" s="8" t="s">
        <v>8</v>
      </c>
      <c r="B19" s="18">
        <v>11584</v>
      </c>
      <c r="C19" s="18">
        <v>1356</v>
      </c>
      <c r="D19" s="18">
        <v>295811</v>
      </c>
      <c r="E19" s="18">
        <v>0</v>
      </c>
      <c r="F19" s="18">
        <v>1117</v>
      </c>
    </row>
    <row r="20" spans="1:6" ht="21.75" customHeight="1">
      <c r="A20" s="41" t="s">
        <v>33</v>
      </c>
      <c r="B20" s="41"/>
      <c r="C20" s="41"/>
      <c r="D20" s="41"/>
      <c r="E20" s="41"/>
      <c r="F20" s="41"/>
    </row>
    <row r="21" spans="1:6" ht="18" customHeight="1">
      <c r="A21" s="8" t="s">
        <v>29</v>
      </c>
      <c r="B21" s="18">
        <v>2454370</v>
      </c>
      <c r="C21" s="18">
        <v>25336091</v>
      </c>
      <c r="D21" s="18">
        <v>31697006</v>
      </c>
      <c r="E21" s="18">
        <v>0</v>
      </c>
      <c r="F21" s="18">
        <v>88452</v>
      </c>
    </row>
    <row r="22" spans="1:13" ht="12.75" customHeight="1">
      <c r="A22" s="8" t="s">
        <v>30</v>
      </c>
      <c r="B22" s="18">
        <f>B23-B21</f>
        <v>10525925</v>
      </c>
      <c r="C22" s="18">
        <f>C23-C21</f>
        <v>43898831</v>
      </c>
      <c r="D22" s="18">
        <f>D23-D21</f>
        <v>271686987</v>
      </c>
      <c r="E22" s="18">
        <f>E23-E21</f>
        <v>2980208</v>
      </c>
      <c r="F22" s="18">
        <f>F23-F21</f>
        <v>5156356</v>
      </c>
      <c r="H22" s="7"/>
      <c r="I22" s="7"/>
      <c r="J22" s="7"/>
      <c r="K22" s="7"/>
      <c r="L22" s="5"/>
      <c r="M22" s="5"/>
    </row>
    <row r="23" spans="1:6" s="9" customFormat="1" ht="12.75" customHeight="1">
      <c r="A23" s="8" t="s">
        <v>31</v>
      </c>
      <c r="B23" s="18">
        <v>12980295</v>
      </c>
      <c r="C23" s="18">
        <v>69234922</v>
      </c>
      <c r="D23" s="18">
        <v>303383993</v>
      </c>
      <c r="E23" s="18">
        <v>2980208</v>
      </c>
      <c r="F23" s="18">
        <v>5244808</v>
      </c>
    </row>
    <row r="24" spans="1:6" s="9" customFormat="1" ht="21.75" customHeight="1">
      <c r="A24" s="22" t="s">
        <v>32</v>
      </c>
      <c r="B24" s="25">
        <f>+B9*100/B23</f>
        <v>2.0349229351104885</v>
      </c>
      <c r="C24" s="25">
        <f>+C9*100/C23</f>
        <v>19.052698578905023</v>
      </c>
      <c r="D24" s="25">
        <f>+D9*100/D23</f>
        <v>1.7796904663984694</v>
      </c>
      <c r="E24" s="25">
        <f>+E9*100/E23</f>
        <v>0</v>
      </c>
      <c r="F24" s="25">
        <f>+F9*100/F23</f>
        <v>0.11195834051503888</v>
      </c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8" t="s">
        <v>55</v>
      </c>
      <c r="B26" s="8"/>
      <c r="C26" s="8"/>
      <c r="D26" s="8"/>
      <c r="E26" s="8"/>
      <c r="F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8">
      <selection activeCell="A16" sqref="A16:D16"/>
    </sheetView>
  </sheetViews>
  <sheetFormatPr defaultColWidth="9.140625" defaultRowHeight="12.75"/>
  <cols>
    <col min="1" max="1" width="29.140625" style="3" customWidth="1"/>
    <col min="2" max="2" width="10.57421875" style="3" customWidth="1"/>
    <col min="3" max="16384" width="9.140625" style="3" customWidth="1"/>
  </cols>
  <sheetData>
    <row r="1" ht="24.75" customHeight="1">
      <c r="A1" s="2" t="s">
        <v>49</v>
      </c>
    </row>
    <row r="2" spans="1:5" ht="24.75" customHeight="1">
      <c r="A2" s="19"/>
      <c r="B2" s="20" t="s">
        <v>10</v>
      </c>
      <c r="C2" s="20">
        <v>2009</v>
      </c>
      <c r="D2" s="20" t="s">
        <v>14</v>
      </c>
      <c r="E2" s="20" t="s">
        <v>15</v>
      </c>
    </row>
    <row r="3" spans="1:4" ht="15" customHeight="1">
      <c r="A3" s="40" t="s">
        <v>26</v>
      </c>
      <c r="B3" s="40"/>
      <c r="C3" s="40"/>
      <c r="D3" s="40"/>
    </row>
    <row r="4" ht="15.75" customHeight="1">
      <c r="A4" s="16" t="s">
        <v>50</v>
      </c>
    </row>
    <row r="5" spans="1:7" ht="15.75" customHeight="1">
      <c r="A5" s="14" t="s">
        <v>51</v>
      </c>
      <c r="B5" s="5">
        <v>3161</v>
      </c>
      <c r="C5" s="5">
        <v>3217</v>
      </c>
      <c r="D5" s="7">
        <v>3250</v>
      </c>
      <c r="E5" s="37">
        <v>3160</v>
      </c>
      <c r="G5" s="39"/>
    </row>
    <row r="6" spans="1:7" ht="15.75" customHeight="1">
      <c r="A6" s="14" t="s">
        <v>52</v>
      </c>
      <c r="B6" s="5">
        <v>1406</v>
      </c>
      <c r="C6" s="5">
        <v>1436</v>
      </c>
      <c r="D6" s="7">
        <v>1464</v>
      </c>
      <c r="E6" s="37">
        <v>1491</v>
      </c>
      <c r="G6" s="39"/>
    </row>
    <row r="7" spans="1:7" ht="15.75" customHeight="1">
      <c r="A7" s="14" t="s">
        <v>25</v>
      </c>
      <c r="B7" s="5">
        <f>SUM(B5:B6)</f>
        <v>4567</v>
      </c>
      <c r="C7" s="5">
        <f>SUM(C5:C6)</f>
        <v>4653</v>
      </c>
      <c r="D7" s="5">
        <f>SUM(D5:D6)</f>
        <v>4714</v>
      </c>
      <c r="E7" s="5">
        <f>SUM(E5:E6)</f>
        <v>4651</v>
      </c>
      <c r="G7" s="39"/>
    </row>
    <row r="8" spans="1:7" ht="15.75" customHeight="1">
      <c r="A8" s="16" t="s">
        <v>53</v>
      </c>
      <c r="C8" s="5"/>
      <c r="D8" s="7"/>
      <c r="G8" s="39"/>
    </row>
    <row r="9" spans="1:7" ht="15.75" customHeight="1">
      <c r="A9" s="14" t="s">
        <v>51</v>
      </c>
      <c r="B9" s="3">
        <v>5269</v>
      </c>
      <c r="C9" s="5">
        <v>5149</v>
      </c>
      <c r="D9" s="7">
        <v>5171</v>
      </c>
      <c r="E9" s="5">
        <v>5091</v>
      </c>
      <c r="G9" s="39"/>
    </row>
    <row r="10" spans="1:7" ht="15.75" customHeight="1">
      <c r="A10" s="14" t="s">
        <v>52</v>
      </c>
      <c r="B10" s="3">
        <v>7488</v>
      </c>
      <c r="C10" s="5">
        <v>7383</v>
      </c>
      <c r="D10" s="7">
        <v>7407</v>
      </c>
      <c r="E10" s="37">
        <v>7024</v>
      </c>
      <c r="G10" s="39"/>
    </row>
    <row r="11" spans="1:7" ht="15.75" customHeight="1">
      <c r="A11" s="14" t="s">
        <v>25</v>
      </c>
      <c r="B11" s="5">
        <f>B9+B10</f>
        <v>12757</v>
      </c>
      <c r="C11" s="5">
        <f>C9+C10</f>
        <v>12532</v>
      </c>
      <c r="D11" s="5">
        <f>D9+D10</f>
        <v>12578</v>
      </c>
      <c r="E11" s="5">
        <f>E9+E10</f>
        <v>12115</v>
      </c>
      <c r="G11" s="39"/>
    </row>
    <row r="12" spans="1:7" ht="15.75" customHeight="1">
      <c r="A12" s="16" t="s">
        <v>54</v>
      </c>
      <c r="C12" s="5"/>
      <c r="D12" s="7"/>
      <c r="G12" s="39"/>
    </row>
    <row r="13" spans="1:7" ht="15.75" customHeight="1">
      <c r="A13" s="14" t="s">
        <v>51</v>
      </c>
      <c r="B13" s="5">
        <f aca="true" t="shared" si="0" ref="B13:E15">B5+B9</f>
        <v>8430</v>
      </c>
      <c r="C13" s="5">
        <f t="shared" si="0"/>
        <v>8366</v>
      </c>
      <c r="D13" s="5">
        <f t="shared" si="0"/>
        <v>8421</v>
      </c>
      <c r="E13" s="5">
        <f t="shared" si="0"/>
        <v>8251</v>
      </c>
      <c r="G13" s="39"/>
    </row>
    <row r="14" spans="1:7" ht="15.75" customHeight="1">
      <c r="A14" s="14" t="s">
        <v>52</v>
      </c>
      <c r="B14" s="5">
        <f t="shared" si="0"/>
        <v>8894</v>
      </c>
      <c r="C14" s="5">
        <f t="shared" si="0"/>
        <v>8819</v>
      </c>
      <c r="D14" s="5">
        <f t="shared" si="0"/>
        <v>8871</v>
      </c>
      <c r="E14" s="5">
        <f t="shared" si="0"/>
        <v>8515</v>
      </c>
      <c r="G14" s="39"/>
    </row>
    <row r="15" spans="1:7" ht="15.75" customHeight="1">
      <c r="A15" s="14" t="s">
        <v>25</v>
      </c>
      <c r="B15" s="5">
        <f t="shared" si="0"/>
        <v>17324</v>
      </c>
      <c r="C15" s="5">
        <f t="shared" si="0"/>
        <v>17185</v>
      </c>
      <c r="D15" s="5">
        <f t="shared" si="0"/>
        <v>17292</v>
      </c>
      <c r="E15" s="5">
        <f t="shared" si="0"/>
        <v>16766</v>
      </c>
      <c r="G15" s="39"/>
    </row>
    <row r="16" spans="1:7" ht="15" customHeight="1">
      <c r="A16" s="41" t="s">
        <v>31</v>
      </c>
      <c r="B16" s="41"/>
      <c r="C16" s="41"/>
      <c r="D16" s="41"/>
      <c r="G16" s="39"/>
    </row>
    <row r="17" spans="1:7" ht="15.75" customHeight="1">
      <c r="A17" s="16" t="s">
        <v>50</v>
      </c>
      <c r="D17" s="7"/>
      <c r="G17" s="39"/>
    </row>
    <row r="18" spans="1:7" ht="15.75" customHeight="1">
      <c r="A18" s="14" t="s">
        <v>51</v>
      </c>
      <c r="B18" s="5">
        <v>79584</v>
      </c>
      <c r="C18" s="5">
        <v>80393</v>
      </c>
      <c r="D18" s="7">
        <v>80897</v>
      </c>
      <c r="E18" s="37">
        <v>81222</v>
      </c>
      <c r="G18" s="39"/>
    </row>
    <row r="19" spans="1:7" ht="15.75" customHeight="1">
      <c r="A19" s="14" t="s">
        <v>52</v>
      </c>
      <c r="B19" s="5">
        <v>36290</v>
      </c>
      <c r="C19" s="5">
        <v>36083</v>
      </c>
      <c r="D19" s="7">
        <v>36395</v>
      </c>
      <c r="E19" s="37">
        <v>35664</v>
      </c>
      <c r="G19" s="39"/>
    </row>
    <row r="20" spans="1:7" ht="15.75" customHeight="1">
      <c r="A20" s="14" t="s">
        <v>25</v>
      </c>
      <c r="B20" s="5">
        <f>SUM(B18:B19)</f>
        <v>115874</v>
      </c>
      <c r="C20" s="5">
        <f>SUM(C18:C19)</f>
        <v>116476</v>
      </c>
      <c r="D20" s="5">
        <f>SUM(D18:D19)</f>
        <v>117292</v>
      </c>
      <c r="E20" s="5">
        <f>SUM(E18:E19)</f>
        <v>116886</v>
      </c>
      <c r="G20" s="39"/>
    </row>
    <row r="21" spans="1:7" ht="15.75" customHeight="1">
      <c r="A21" s="16" t="s">
        <v>53</v>
      </c>
      <c r="C21" s="5"/>
      <c r="D21" s="7"/>
      <c r="G21" s="39"/>
    </row>
    <row r="22" spans="1:7" ht="15.75" customHeight="1">
      <c r="A22" s="14" t="s">
        <v>51</v>
      </c>
      <c r="B22" s="5">
        <v>47290</v>
      </c>
      <c r="C22" s="5">
        <v>45552</v>
      </c>
      <c r="D22" s="7">
        <v>45062</v>
      </c>
      <c r="E22" s="37">
        <v>44735</v>
      </c>
      <c r="G22" s="39"/>
    </row>
    <row r="23" spans="1:7" ht="15.75" customHeight="1">
      <c r="A23" s="14" t="s">
        <v>52</v>
      </c>
      <c r="B23" s="5">
        <v>117950</v>
      </c>
      <c r="C23" s="5">
        <v>115504</v>
      </c>
      <c r="D23" s="7">
        <v>115438</v>
      </c>
      <c r="E23" s="37">
        <v>113515</v>
      </c>
      <c r="G23" s="39"/>
    </row>
    <row r="24" spans="1:7" ht="15.75" customHeight="1">
      <c r="A24" s="14" t="s">
        <v>25</v>
      </c>
      <c r="B24" s="5">
        <f>SUM(B22:B23)</f>
        <v>165240</v>
      </c>
      <c r="C24" s="5">
        <f>SUM(C22:C23)</f>
        <v>161056</v>
      </c>
      <c r="D24" s="5">
        <f>SUM(D22:D23)</f>
        <v>160500</v>
      </c>
      <c r="E24" s="5">
        <f>SUM(E22:E23)</f>
        <v>158250</v>
      </c>
      <c r="G24" s="39"/>
    </row>
    <row r="25" spans="1:7" ht="15.75" customHeight="1">
      <c r="A25" s="16" t="s">
        <v>54</v>
      </c>
      <c r="C25" s="5"/>
      <c r="D25" s="7"/>
      <c r="G25" s="39"/>
    </row>
    <row r="26" spans="1:7" ht="15.75" customHeight="1">
      <c r="A26" s="14" t="s">
        <v>51</v>
      </c>
      <c r="B26" s="5">
        <f aca="true" t="shared" si="1" ref="B26:E28">B18+B22</f>
        <v>126874</v>
      </c>
      <c r="C26" s="5">
        <f t="shared" si="1"/>
        <v>125945</v>
      </c>
      <c r="D26" s="5">
        <f t="shared" si="1"/>
        <v>125959</v>
      </c>
      <c r="E26" s="5">
        <f t="shared" si="1"/>
        <v>125957</v>
      </c>
      <c r="G26" s="39"/>
    </row>
    <row r="27" spans="1:7" ht="15.75" customHeight="1">
      <c r="A27" s="14" t="s">
        <v>52</v>
      </c>
      <c r="B27" s="5">
        <f t="shared" si="1"/>
        <v>154240</v>
      </c>
      <c r="C27" s="5">
        <f t="shared" si="1"/>
        <v>151587</v>
      </c>
      <c r="D27" s="5">
        <f t="shared" si="1"/>
        <v>151833</v>
      </c>
      <c r="E27" s="5">
        <f t="shared" si="1"/>
        <v>149179</v>
      </c>
      <c r="G27" s="39"/>
    </row>
    <row r="28" spans="1:7" ht="15.75" customHeight="1">
      <c r="A28" s="14" t="s">
        <v>25</v>
      </c>
      <c r="B28" s="5">
        <f t="shared" si="1"/>
        <v>281114</v>
      </c>
      <c r="C28" s="5">
        <f t="shared" si="1"/>
        <v>277532</v>
      </c>
      <c r="D28" s="5">
        <f t="shared" si="1"/>
        <v>277792</v>
      </c>
      <c r="E28" s="5">
        <f t="shared" si="1"/>
        <v>275136</v>
      </c>
      <c r="G28" s="39"/>
    </row>
    <row r="29" spans="1:5" ht="12.75" customHeight="1">
      <c r="A29" s="15"/>
      <c r="B29" s="31"/>
      <c r="C29" s="12"/>
      <c r="D29" s="31"/>
      <c r="E29" s="31"/>
    </row>
    <row r="30" ht="13.5" customHeight="1">
      <c r="A30" s="8" t="s">
        <v>28</v>
      </c>
    </row>
    <row r="31" ht="12.75">
      <c r="A31" s="14"/>
    </row>
  </sheetData>
  <sheetProtection/>
  <mergeCells count="2">
    <mergeCell ref="A16:D16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E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A27" sqref="A27:J27"/>
    </sheetView>
  </sheetViews>
  <sheetFormatPr defaultColWidth="9.140625" defaultRowHeight="12.75"/>
  <cols>
    <col min="1" max="1" width="12.140625" style="3" customWidth="1"/>
    <col min="2" max="3" width="10.7109375" style="3" customWidth="1"/>
    <col min="4" max="4" width="0.85546875" style="3" customWidth="1"/>
    <col min="5" max="6" width="10.7109375" style="3" customWidth="1"/>
    <col min="7" max="7" width="0.85546875" style="3" customWidth="1"/>
    <col min="8" max="9" width="10.7109375" style="3" customWidth="1"/>
    <col min="10" max="16384" width="9.140625" style="3" customWidth="1"/>
  </cols>
  <sheetData>
    <row r="1" spans="1:9" ht="24.75" customHeight="1">
      <c r="A1" s="2" t="s">
        <v>41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43"/>
      <c r="B2" s="42" t="s">
        <v>42</v>
      </c>
      <c r="C2" s="42"/>
      <c r="D2" s="23"/>
      <c r="E2" s="42" t="s">
        <v>43</v>
      </c>
      <c r="F2" s="42"/>
      <c r="G2" s="23"/>
      <c r="H2" s="42" t="s">
        <v>44</v>
      </c>
      <c r="I2" s="42"/>
    </row>
    <row r="3" spans="1:9" ht="24.75" customHeight="1">
      <c r="A3" s="44"/>
      <c r="B3" s="20" t="s">
        <v>45</v>
      </c>
      <c r="C3" s="20" t="s">
        <v>46</v>
      </c>
      <c r="D3" s="24"/>
      <c r="E3" s="20" t="s">
        <v>45</v>
      </c>
      <c r="F3" s="20" t="s">
        <v>46</v>
      </c>
      <c r="G3" s="24"/>
      <c r="H3" s="20" t="s">
        <v>45</v>
      </c>
      <c r="I3" s="20" t="s">
        <v>46</v>
      </c>
    </row>
    <row r="4" spans="1:9" ht="21.75" customHeight="1">
      <c r="A4" s="40" t="s">
        <v>26</v>
      </c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" t="s">
        <v>9</v>
      </c>
      <c r="B5" s="18">
        <v>623</v>
      </c>
      <c r="C5" s="18">
        <v>7894</v>
      </c>
      <c r="D5" s="18"/>
      <c r="E5" s="18">
        <v>126</v>
      </c>
      <c r="F5" s="18">
        <v>1911</v>
      </c>
      <c r="G5" s="18"/>
      <c r="H5" s="18">
        <v>11</v>
      </c>
      <c r="I5" s="18">
        <v>1800</v>
      </c>
    </row>
    <row r="6" spans="1:9" ht="12.75" customHeight="1">
      <c r="A6" s="4" t="s">
        <v>10</v>
      </c>
      <c r="B6" s="18">
        <v>618</v>
      </c>
      <c r="C6" s="18">
        <v>8316</v>
      </c>
      <c r="D6" s="18"/>
      <c r="E6" s="18">
        <v>121</v>
      </c>
      <c r="F6" s="18">
        <v>1769</v>
      </c>
      <c r="G6" s="18"/>
      <c r="H6" s="18">
        <v>19</v>
      </c>
      <c r="I6" s="18">
        <v>2351</v>
      </c>
    </row>
    <row r="7" spans="1:9" ht="12.75" customHeight="1">
      <c r="A7" s="4" t="s">
        <v>11</v>
      </c>
      <c r="B7" s="18">
        <v>681</v>
      </c>
      <c r="C7" s="18">
        <v>8978</v>
      </c>
      <c r="D7" s="18"/>
      <c r="E7" s="18">
        <v>115</v>
      </c>
      <c r="F7" s="18">
        <v>2029</v>
      </c>
      <c r="G7" s="18"/>
      <c r="H7" s="18">
        <v>22</v>
      </c>
      <c r="I7" s="18">
        <v>2401</v>
      </c>
    </row>
    <row r="8" spans="1:9" ht="12.75" customHeight="1">
      <c r="A8" s="4" t="s">
        <v>13</v>
      </c>
      <c r="B8" s="18">
        <v>723</v>
      </c>
      <c r="C8" s="18">
        <v>9430</v>
      </c>
      <c r="D8" s="18"/>
      <c r="E8" s="18">
        <v>130</v>
      </c>
      <c r="F8" s="18">
        <v>2113</v>
      </c>
      <c r="G8" s="18"/>
      <c r="H8" s="18">
        <v>26</v>
      </c>
      <c r="I8" s="18">
        <v>2937</v>
      </c>
    </row>
    <row r="9" spans="1:9" ht="12.75" customHeight="1">
      <c r="A9" s="4" t="s">
        <v>16</v>
      </c>
      <c r="B9" s="18">
        <v>736</v>
      </c>
      <c r="C9" s="18">
        <v>9699</v>
      </c>
      <c r="D9" s="18"/>
      <c r="E9" s="18">
        <v>127</v>
      </c>
      <c r="F9" s="18">
        <v>2050</v>
      </c>
      <c r="G9" s="18"/>
      <c r="H9" s="18">
        <v>27</v>
      </c>
      <c r="I9" s="18">
        <v>3290</v>
      </c>
    </row>
    <row r="10" spans="1:12" ht="12.75" customHeight="1">
      <c r="A10" s="4" t="s">
        <v>17</v>
      </c>
      <c r="B10" s="18">
        <v>748</v>
      </c>
      <c r="C10" s="18">
        <v>10658</v>
      </c>
      <c r="D10" s="18"/>
      <c r="E10" s="18">
        <v>150</v>
      </c>
      <c r="F10" s="18">
        <v>2426</v>
      </c>
      <c r="G10" s="18"/>
      <c r="H10" s="18">
        <v>32</v>
      </c>
      <c r="I10" s="18">
        <v>3462</v>
      </c>
      <c r="K10" s="7"/>
      <c r="L10" s="7"/>
    </row>
    <row r="11" spans="1:9" ht="21.75" customHeight="1">
      <c r="A11" s="41" t="s">
        <v>47</v>
      </c>
      <c r="B11" s="41"/>
      <c r="C11" s="41"/>
      <c r="D11" s="41"/>
      <c r="E11" s="41"/>
      <c r="F11" s="41"/>
      <c r="G11" s="41"/>
      <c r="H11" s="41"/>
      <c r="I11" s="41"/>
    </row>
    <row r="12" spans="1:10" ht="12.75" customHeight="1">
      <c r="A12" s="8" t="s">
        <v>0</v>
      </c>
      <c r="B12" s="18">
        <v>83</v>
      </c>
      <c r="C12" s="18">
        <v>431</v>
      </c>
      <c r="D12" s="18"/>
      <c r="E12" s="18">
        <v>20</v>
      </c>
      <c r="F12" s="18">
        <v>124</v>
      </c>
      <c r="G12" s="18"/>
      <c r="H12" s="18">
        <v>2</v>
      </c>
      <c r="I12" s="18">
        <v>67</v>
      </c>
      <c r="J12" s="4"/>
    </row>
    <row r="13" spans="1:9" ht="12.75" customHeight="1">
      <c r="A13" s="8" t="s">
        <v>1</v>
      </c>
      <c r="B13" s="18">
        <v>38</v>
      </c>
      <c r="C13" s="18">
        <v>494</v>
      </c>
      <c r="D13" s="18"/>
      <c r="E13" s="18">
        <v>1</v>
      </c>
      <c r="F13" s="18">
        <v>9</v>
      </c>
      <c r="G13" s="18"/>
      <c r="H13" s="18">
        <v>1</v>
      </c>
      <c r="I13" s="18">
        <v>40</v>
      </c>
    </row>
    <row r="14" spans="1:9" ht="12.75" customHeight="1">
      <c r="A14" s="8" t="s">
        <v>2</v>
      </c>
      <c r="B14" s="18">
        <v>132</v>
      </c>
      <c r="C14" s="18">
        <v>2013</v>
      </c>
      <c r="D14" s="18"/>
      <c r="E14" s="18">
        <v>10</v>
      </c>
      <c r="F14" s="18">
        <v>310</v>
      </c>
      <c r="G14" s="18"/>
      <c r="H14" s="18">
        <v>10</v>
      </c>
      <c r="I14" s="18">
        <v>1696</v>
      </c>
    </row>
    <row r="15" spans="1:9" ht="12.75" customHeight="1">
      <c r="A15" s="8" t="s">
        <v>3</v>
      </c>
      <c r="B15" s="18">
        <v>40</v>
      </c>
      <c r="C15" s="18">
        <v>316</v>
      </c>
      <c r="D15" s="18"/>
      <c r="E15" s="18">
        <v>12</v>
      </c>
      <c r="F15" s="18">
        <v>107</v>
      </c>
      <c r="G15" s="18"/>
      <c r="H15" s="18">
        <v>1</v>
      </c>
      <c r="I15" s="18">
        <v>0</v>
      </c>
    </row>
    <row r="16" spans="1:9" ht="12.75" customHeight="1">
      <c r="A16" s="8" t="s">
        <v>4</v>
      </c>
      <c r="B16" s="18">
        <v>95</v>
      </c>
      <c r="C16" s="18">
        <v>1294</v>
      </c>
      <c r="D16" s="18"/>
      <c r="E16" s="18">
        <v>45</v>
      </c>
      <c r="F16" s="18">
        <v>483</v>
      </c>
      <c r="G16" s="18"/>
      <c r="H16" s="18">
        <v>4</v>
      </c>
      <c r="I16" s="18">
        <v>186</v>
      </c>
    </row>
    <row r="17" spans="1:9" ht="12.75" customHeight="1">
      <c r="A17" s="8" t="s">
        <v>5</v>
      </c>
      <c r="B17" s="18">
        <v>113</v>
      </c>
      <c r="C17" s="18">
        <v>2098</v>
      </c>
      <c r="D17" s="18"/>
      <c r="E17" s="18">
        <v>26</v>
      </c>
      <c r="F17" s="18">
        <v>625</v>
      </c>
      <c r="G17" s="18"/>
      <c r="H17" s="18">
        <v>7</v>
      </c>
      <c r="I17" s="18">
        <v>766</v>
      </c>
    </row>
    <row r="18" spans="1:9" ht="12.75" customHeight="1">
      <c r="A18" s="8" t="s">
        <v>6</v>
      </c>
      <c r="B18" s="18">
        <v>40</v>
      </c>
      <c r="C18" s="18">
        <v>1152</v>
      </c>
      <c r="D18" s="18"/>
      <c r="E18" s="18">
        <v>7</v>
      </c>
      <c r="F18" s="18">
        <v>133</v>
      </c>
      <c r="G18" s="18"/>
      <c r="H18" s="18">
        <v>1</v>
      </c>
      <c r="I18" s="18">
        <v>95</v>
      </c>
    </row>
    <row r="19" spans="1:9" ht="12.75" customHeight="1">
      <c r="A19" s="8" t="s">
        <v>7</v>
      </c>
      <c r="B19" s="18">
        <v>97</v>
      </c>
      <c r="C19" s="18">
        <v>1521</v>
      </c>
      <c r="D19" s="18"/>
      <c r="E19" s="18">
        <v>22</v>
      </c>
      <c r="F19" s="18">
        <v>527</v>
      </c>
      <c r="G19" s="18"/>
      <c r="H19" s="18">
        <v>5</v>
      </c>
      <c r="I19" s="18">
        <v>612</v>
      </c>
    </row>
    <row r="20" spans="1:9" ht="12.75" customHeight="1">
      <c r="A20" s="8" t="s">
        <v>8</v>
      </c>
      <c r="B20" s="18">
        <v>110</v>
      </c>
      <c r="C20" s="18">
        <v>1338</v>
      </c>
      <c r="D20" s="18"/>
      <c r="E20" s="18">
        <v>7</v>
      </c>
      <c r="F20" s="18">
        <v>109</v>
      </c>
      <c r="G20" s="18"/>
      <c r="H20" s="18">
        <v>1</v>
      </c>
      <c r="I20" s="18">
        <v>0</v>
      </c>
    </row>
    <row r="21" spans="1:9" s="13" customFormat="1" ht="21.75" customHeight="1">
      <c r="A21" s="41" t="s">
        <v>34</v>
      </c>
      <c r="B21" s="41"/>
      <c r="C21" s="41"/>
      <c r="D21" s="41"/>
      <c r="E21" s="41"/>
      <c r="F21" s="41"/>
      <c r="G21" s="41"/>
      <c r="H21" s="41"/>
      <c r="I21" s="41"/>
    </row>
    <row r="22" spans="1:9" ht="12.75" customHeight="1">
      <c r="A22" s="8" t="s">
        <v>29</v>
      </c>
      <c r="B22" s="18">
        <v>2883</v>
      </c>
      <c r="C22" s="18">
        <v>37818</v>
      </c>
      <c r="D22" s="18"/>
      <c r="E22" s="18">
        <v>553</v>
      </c>
      <c r="F22" s="18">
        <v>7831</v>
      </c>
      <c r="G22" s="18"/>
      <c r="H22" s="18">
        <v>138</v>
      </c>
      <c r="I22" s="18">
        <v>17749</v>
      </c>
    </row>
    <row r="23" spans="1:9" ht="12.75" customHeight="1">
      <c r="A23" s="8" t="s">
        <v>30</v>
      </c>
      <c r="B23" s="18">
        <f>B24-B22</f>
        <v>6932</v>
      </c>
      <c r="C23" s="18">
        <f>C24-C22</f>
        <v>140814</v>
      </c>
      <c r="D23" s="18"/>
      <c r="E23" s="18">
        <f>333+180+432</f>
        <v>945</v>
      </c>
      <c r="F23" s="18">
        <f>7768+4820+7290</f>
        <v>19878</v>
      </c>
      <c r="G23" s="18"/>
      <c r="H23" s="18">
        <f>238+129+79</f>
        <v>446</v>
      </c>
      <c r="I23" s="18">
        <f>37238+18266+11641</f>
        <v>67145</v>
      </c>
    </row>
    <row r="24" spans="1:9" s="9" customFormat="1" ht="12.75" customHeight="1">
      <c r="A24" s="8" t="s">
        <v>31</v>
      </c>
      <c r="B24" s="18">
        <v>9815</v>
      </c>
      <c r="C24" s="18">
        <v>178632</v>
      </c>
      <c r="D24" s="18"/>
      <c r="E24" s="18">
        <v>1806</v>
      </c>
      <c r="F24" s="18">
        <v>30023</v>
      </c>
      <c r="G24" s="18"/>
      <c r="H24" s="18">
        <v>612</v>
      </c>
      <c r="I24" s="18">
        <v>85669</v>
      </c>
    </row>
    <row r="25" spans="1:9" s="9" customFormat="1" ht="21.75" customHeight="1">
      <c r="A25" s="22" t="s">
        <v>32</v>
      </c>
      <c r="B25" s="26">
        <f>+B10*100/B24</f>
        <v>7.620988283239939</v>
      </c>
      <c r="C25" s="26">
        <f aca="true" t="shared" si="0" ref="C25:I25">+C10*100/C24</f>
        <v>5.9664561780644005</v>
      </c>
      <c r="D25" s="26"/>
      <c r="E25" s="26">
        <f t="shared" si="0"/>
        <v>8.305647840531561</v>
      </c>
      <c r="F25" s="26">
        <f t="shared" si="0"/>
        <v>8.080471638410552</v>
      </c>
      <c r="G25" s="26"/>
      <c r="H25" s="26">
        <f t="shared" si="0"/>
        <v>5.228758169934641</v>
      </c>
      <c r="I25" s="26">
        <f t="shared" si="0"/>
        <v>4.04113506636006</v>
      </c>
    </row>
    <row r="26" spans="1:9" ht="12.75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3.5" customHeight="1">
      <c r="A27" s="8" t="s">
        <v>28</v>
      </c>
      <c r="B27" s="8"/>
      <c r="C27" s="8"/>
      <c r="D27" s="8"/>
      <c r="E27" s="8"/>
      <c r="F27" s="8"/>
      <c r="G27" s="8"/>
      <c r="H27" s="8"/>
      <c r="I27" s="8"/>
    </row>
    <row r="29" ht="12.75">
      <c r="A29" s="3" t="s">
        <v>48</v>
      </c>
    </row>
  </sheetData>
  <sheetProtection/>
  <mergeCells count="7">
    <mergeCell ref="A11:I11"/>
    <mergeCell ref="A21:I21"/>
    <mergeCell ref="B2:C2"/>
    <mergeCell ref="E2:F2"/>
    <mergeCell ref="A2:A3"/>
    <mergeCell ref="H2:I2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1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3.00390625" style="3" customWidth="1"/>
    <col min="2" max="7" width="11.28125" style="3" customWidth="1"/>
    <col min="8" max="8" width="4.71093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1:7" ht="24.75" customHeight="1">
      <c r="A1" s="2" t="s">
        <v>35</v>
      </c>
      <c r="B1" s="1"/>
      <c r="C1" s="1"/>
      <c r="D1" s="1"/>
      <c r="E1" s="1"/>
      <c r="F1" s="1"/>
      <c r="G1" s="1"/>
    </row>
    <row r="2" spans="1:7" ht="52.5" customHeight="1">
      <c r="A2" s="19"/>
      <c r="B2" s="21" t="s">
        <v>36</v>
      </c>
      <c r="C2" s="21" t="s">
        <v>37</v>
      </c>
      <c r="D2" s="21" t="s">
        <v>38</v>
      </c>
      <c r="E2" s="21" t="s">
        <v>39</v>
      </c>
      <c r="F2" s="21" t="s">
        <v>40</v>
      </c>
      <c r="G2" s="21" t="s">
        <v>25</v>
      </c>
    </row>
    <row r="3" spans="1:7" ht="21.75" customHeight="1">
      <c r="A3" s="40" t="s">
        <v>26</v>
      </c>
      <c r="B3" s="40"/>
      <c r="C3" s="40"/>
      <c r="D3" s="40"/>
      <c r="E3" s="40"/>
      <c r="F3" s="40"/>
      <c r="G3" s="45"/>
    </row>
    <row r="4" spans="1:10" ht="12.75" customHeight="1">
      <c r="A4" s="4" t="s">
        <v>9</v>
      </c>
      <c r="B4" s="5">
        <v>2294</v>
      </c>
      <c r="C4" s="5">
        <v>12944</v>
      </c>
      <c r="D4" s="5">
        <v>4194</v>
      </c>
      <c r="E4" s="5">
        <f>G4-(B4+C4+D4+F4)</f>
        <v>45046</v>
      </c>
      <c r="F4" s="5">
        <v>9797</v>
      </c>
      <c r="G4" s="6">
        <v>74275</v>
      </c>
      <c r="I4" s="7"/>
      <c r="J4" s="7"/>
    </row>
    <row r="5" spans="1:10" ht="12.75" customHeight="1">
      <c r="A5" s="4" t="s">
        <v>10</v>
      </c>
      <c r="B5" s="5">
        <v>2311</v>
      </c>
      <c r="C5" s="5">
        <f>1530+3964+1161+1248+356+2550+1848</f>
        <v>12657</v>
      </c>
      <c r="D5" s="5">
        <f>1638+560+1971</f>
        <v>4169</v>
      </c>
      <c r="E5" s="5">
        <f>G5-(B5+C5+D5+F5)</f>
        <v>44873</v>
      </c>
      <c r="F5" s="5">
        <f>108+8538+1255</f>
        <v>9901</v>
      </c>
      <c r="G5" s="6">
        <v>73911</v>
      </c>
      <c r="I5" s="7"/>
      <c r="J5" s="7"/>
    </row>
    <row r="6" spans="1:10" ht="12.75" customHeight="1">
      <c r="A6" s="4" t="s">
        <v>12</v>
      </c>
      <c r="B6" s="5">
        <v>2292</v>
      </c>
      <c r="C6" s="5">
        <v>11403</v>
      </c>
      <c r="D6" s="5">
        <f>1665+545+1928</f>
        <v>4138</v>
      </c>
      <c r="E6" s="5">
        <f>G6-(B6+C6+D6+F6)</f>
        <v>43353</v>
      </c>
      <c r="F6" s="5">
        <v>11803</v>
      </c>
      <c r="G6" s="6">
        <v>72989</v>
      </c>
      <c r="I6" s="7"/>
      <c r="J6" s="7"/>
    </row>
    <row r="7" spans="1:10" ht="12.75" customHeight="1">
      <c r="A7" s="4" t="s">
        <v>14</v>
      </c>
      <c r="B7" s="5">
        <v>2285</v>
      </c>
      <c r="C7" s="5">
        <v>11345</v>
      </c>
      <c r="D7" s="5">
        <v>4181</v>
      </c>
      <c r="E7" s="5">
        <f>G7-(B7+C7+D7+F7)</f>
        <v>43201</v>
      </c>
      <c r="F7" s="5">
        <v>11615</v>
      </c>
      <c r="G7" s="6">
        <v>72627</v>
      </c>
      <c r="I7" s="7"/>
      <c r="J7" s="7"/>
    </row>
    <row r="8" spans="1:10" ht="12.75" customHeight="1">
      <c r="A8" s="4" t="s">
        <v>15</v>
      </c>
      <c r="B8" s="5">
        <v>2249</v>
      </c>
      <c r="C8" s="5">
        <v>11333</v>
      </c>
      <c r="D8" s="5">
        <v>4228</v>
      </c>
      <c r="E8" s="5">
        <f>G8-(B8+C8+D8+F8)</f>
        <v>42894</v>
      </c>
      <c r="F8" s="5">
        <v>11436</v>
      </c>
      <c r="G8" s="6">
        <v>72140</v>
      </c>
      <c r="I8" s="7"/>
      <c r="J8" s="7"/>
    </row>
    <row r="9" spans="1:7" ht="21.75" customHeight="1">
      <c r="A9" s="41" t="s">
        <v>27</v>
      </c>
      <c r="B9" s="41"/>
      <c r="C9" s="41"/>
      <c r="D9" s="41"/>
      <c r="E9" s="41"/>
      <c r="F9" s="41"/>
      <c r="G9" s="46"/>
    </row>
    <row r="10" spans="1:10" ht="12.75" customHeight="1">
      <c r="A10" s="8" t="s">
        <v>0</v>
      </c>
      <c r="B10" s="5">
        <v>166</v>
      </c>
      <c r="C10" s="5">
        <v>921</v>
      </c>
      <c r="D10" s="5">
        <v>373</v>
      </c>
      <c r="E10" s="5">
        <f>G10-(B10+C10+D10+F10)</f>
        <v>4095</v>
      </c>
      <c r="F10" s="5">
        <v>1155</v>
      </c>
      <c r="G10" s="5">
        <v>6710</v>
      </c>
      <c r="I10" s="7"/>
      <c r="J10" s="7"/>
    </row>
    <row r="11" spans="1:10" ht="12.75" customHeight="1">
      <c r="A11" s="8" t="s">
        <v>1</v>
      </c>
      <c r="B11" s="5">
        <v>105</v>
      </c>
      <c r="C11" s="5">
        <v>640</v>
      </c>
      <c r="D11" s="5">
        <v>200</v>
      </c>
      <c r="E11" s="5">
        <f aca="true" t="shared" si="0" ref="E11:E18">G11-(B11+C11+D11+F11)</f>
        <v>2250</v>
      </c>
      <c r="F11" s="5">
        <v>656</v>
      </c>
      <c r="G11" s="5">
        <v>3851</v>
      </c>
      <c r="I11" s="7"/>
      <c r="J11" s="7"/>
    </row>
    <row r="12" spans="1:10" ht="12.75" customHeight="1">
      <c r="A12" s="8" t="s">
        <v>2</v>
      </c>
      <c r="B12" s="5">
        <v>479</v>
      </c>
      <c r="C12" s="5">
        <v>2136</v>
      </c>
      <c r="D12" s="5">
        <v>900</v>
      </c>
      <c r="E12" s="5">
        <f t="shared" si="0"/>
        <v>9048</v>
      </c>
      <c r="F12" s="5">
        <v>2050</v>
      </c>
      <c r="G12" s="5">
        <v>14613</v>
      </c>
      <c r="I12" s="7"/>
      <c r="J12" s="7"/>
    </row>
    <row r="13" spans="1:10" ht="12.75" customHeight="1">
      <c r="A13" s="8" t="s">
        <v>3</v>
      </c>
      <c r="B13" s="5">
        <v>68</v>
      </c>
      <c r="C13" s="5">
        <v>356</v>
      </c>
      <c r="D13" s="5">
        <v>141</v>
      </c>
      <c r="E13" s="5">
        <f t="shared" si="0"/>
        <v>1396</v>
      </c>
      <c r="F13" s="5">
        <v>494</v>
      </c>
      <c r="G13" s="5">
        <v>2455</v>
      </c>
      <c r="I13" s="7"/>
      <c r="J13" s="7"/>
    </row>
    <row r="14" spans="1:10" ht="12.75" customHeight="1">
      <c r="A14" s="8" t="s">
        <v>4</v>
      </c>
      <c r="B14" s="5">
        <v>292</v>
      </c>
      <c r="C14" s="5">
        <v>1785</v>
      </c>
      <c r="D14" s="5">
        <v>635</v>
      </c>
      <c r="E14" s="5">
        <f t="shared" si="0"/>
        <v>5499</v>
      </c>
      <c r="F14" s="5">
        <v>1736</v>
      </c>
      <c r="G14" s="5">
        <v>9947</v>
      </c>
      <c r="I14" s="7"/>
      <c r="J14" s="7"/>
    </row>
    <row r="15" spans="1:10" ht="12.75" customHeight="1">
      <c r="A15" s="8" t="s">
        <v>5</v>
      </c>
      <c r="B15" s="5">
        <v>534</v>
      </c>
      <c r="C15" s="5">
        <v>2837</v>
      </c>
      <c r="D15" s="5">
        <v>1034</v>
      </c>
      <c r="E15" s="5">
        <f t="shared" si="0"/>
        <v>10581</v>
      </c>
      <c r="F15" s="5">
        <v>2628</v>
      </c>
      <c r="G15" s="5">
        <v>17614</v>
      </c>
      <c r="I15" s="7"/>
      <c r="J15" s="7"/>
    </row>
    <row r="16" spans="1:10" ht="12.75" customHeight="1">
      <c r="A16" s="8" t="s">
        <v>6</v>
      </c>
      <c r="B16" s="5">
        <v>178</v>
      </c>
      <c r="C16" s="5">
        <v>726</v>
      </c>
      <c r="D16" s="5">
        <v>241</v>
      </c>
      <c r="E16" s="5">
        <f t="shared" si="0"/>
        <v>2962</v>
      </c>
      <c r="F16" s="5">
        <v>736</v>
      </c>
      <c r="G16" s="5">
        <v>4843</v>
      </c>
      <c r="I16" s="7"/>
      <c r="J16" s="7"/>
    </row>
    <row r="17" spans="1:10" ht="12.75" customHeight="1">
      <c r="A17" s="8" t="s">
        <v>7</v>
      </c>
      <c r="B17" s="5">
        <v>194</v>
      </c>
      <c r="C17" s="5">
        <v>853</v>
      </c>
      <c r="D17" s="5">
        <v>333</v>
      </c>
      <c r="E17" s="5">
        <f t="shared" si="0"/>
        <v>3219</v>
      </c>
      <c r="F17" s="5">
        <v>803</v>
      </c>
      <c r="G17" s="5">
        <v>5402</v>
      </c>
      <c r="I17" s="7"/>
      <c r="J17" s="7"/>
    </row>
    <row r="18" spans="1:10" ht="12.75" customHeight="1">
      <c r="A18" s="8" t="s">
        <v>8</v>
      </c>
      <c r="B18" s="5">
        <v>233</v>
      </c>
      <c r="C18" s="5">
        <v>1052</v>
      </c>
      <c r="D18" s="5">
        <v>351</v>
      </c>
      <c r="E18" s="5">
        <f t="shared" si="0"/>
        <v>3891</v>
      </c>
      <c r="F18" s="5">
        <v>1178</v>
      </c>
      <c r="G18" s="5">
        <v>6705</v>
      </c>
      <c r="I18" s="7"/>
      <c r="J18" s="7"/>
    </row>
    <row r="19" spans="1:7" ht="21.75" customHeight="1">
      <c r="A19" s="41" t="s">
        <v>33</v>
      </c>
      <c r="B19" s="41"/>
      <c r="C19" s="41"/>
      <c r="D19" s="41"/>
      <c r="E19" s="41"/>
      <c r="F19" s="41"/>
      <c r="G19" s="46"/>
    </row>
    <row r="20" spans="1:7" ht="18" customHeight="1">
      <c r="A20" s="8" t="s">
        <v>29</v>
      </c>
      <c r="B20" s="5">
        <f>700+165+2426+1661+2249+295+881+963</f>
        <v>9340</v>
      </c>
      <c r="C20" s="5">
        <f>804+3040+17474+10687+11333+1512+4917+4824</f>
        <v>54591</v>
      </c>
      <c r="D20" s="5">
        <f>1181+322+5453+3548+4228+498+2069+1450</f>
        <v>18749</v>
      </c>
      <c r="E20" s="5">
        <f>G20-(B20+C20+D20+F20)</f>
        <v>188960</v>
      </c>
      <c r="F20" s="5">
        <f>3005+1002+17071+9215+11436+1808+6154+4811</f>
        <v>54502</v>
      </c>
      <c r="G20" s="5">
        <f>19639+4974+100326+60158+72140+9298+32939+26668</f>
        <v>326142</v>
      </c>
    </row>
    <row r="21" spans="1:7" ht="12.75" customHeight="1">
      <c r="A21" s="8" t="s">
        <v>30</v>
      </c>
      <c r="B21" s="5">
        <f aca="true" t="shared" si="1" ref="B21:G21">B22-B20</f>
        <v>16032</v>
      </c>
      <c r="C21" s="5">
        <f t="shared" si="1"/>
        <v>67911</v>
      </c>
      <c r="D21" s="5">
        <f t="shared" si="1"/>
        <v>29597</v>
      </c>
      <c r="E21" s="5">
        <f t="shared" si="1"/>
        <v>268560</v>
      </c>
      <c r="F21" s="5">
        <f t="shared" si="1"/>
        <v>67913</v>
      </c>
      <c r="G21" s="5">
        <f t="shared" si="1"/>
        <v>450013</v>
      </c>
    </row>
    <row r="22" spans="1:8" s="9" customFormat="1" ht="12.75" customHeight="1">
      <c r="A22" s="8" t="s">
        <v>31</v>
      </c>
      <c r="B22" s="5">
        <v>25372</v>
      </c>
      <c r="C22" s="5">
        <v>122502</v>
      </c>
      <c r="D22" s="5">
        <v>48346</v>
      </c>
      <c r="E22" s="5">
        <f>G22-(B22+C22+D22+F22)</f>
        <v>457520</v>
      </c>
      <c r="F22" s="5">
        <v>122415</v>
      </c>
      <c r="G22" s="5">
        <v>776155</v>
      </c>
      <c r="H22" s="6"/>
    </row>
    <row r="23" spans="1:7" s="9" customFormat="1" ht="21.75" customHeight="1">
      <c r="A23" s="22" t="s">
        <v>32</v>
      </c>
      <c r="B23" s="10">
        <f aca="true" t="shared" si="2" ref="B23:G23">+B8*100/B22</f>
        <v>8.864102159861265</v>
      </c>
      <c r="C23" s="10">
        <f t="shared" si="2"/>
        <v>9.251277530162772</v>
      </c>
      <c r="D23" s="10">
        <f t="shared" si="2"/>
        <v>8.7452943366566</v>
      </c>
      <c r="E23" s="10">
        <f t="shared" si="2"/>
        <v>9.375327854520021</v>
      </c>
      <c r="F23" s="10">
        <f t="shared" si="2"/>
        <v>9.341992402891803</v>
      </c>
      <c r="G23" s="10">
        <f t="shared" si="2"/>
        <v>9.294535241027887</v>
      </c>
    </row>
    <row r="24" spans="1:7" ht="12.75">
      <c r="A24" s="11"/>
      <c r="B24" s="12"/>
      <c r="C24" s="12"/>
      <c r="D24" s="12"/>
      <c r="E24" s="12"/>
      <c r="F24" s="12"/>
      <c r="G24" s="12"/>
    </row>
    <row r="25" spans="1:7" ht="13.5" customHeight="1">
      <c r="A25" s="8" t="s">
        <v>28</v>
      </c>
      <c r="B25" s="8"/>
      <c r="C25" s="8"/>
      <c r="D25" s="8"/>
      <c r="E25" s="8"/>
      <c r="F25" s="8"/>
      <c r="G25" s="8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12.140625" style="3" customWidth="1"/>
    <col min="2" max="2" width="10.28125" style="3" customWidth="1"/>
    <col min="3" max="3" width="11.28125" style="3" customWidth="1"/>
    <col min="4" max="4" width="10.28125" style="3" customWidth="1"/>
    <col min="5" max="5" width="11.00390625" style="3" customWidth="1"/>
    <col min="6" max="6" width="12.00390625" style="3" customWidth="1"/>
    <col min="7" max="8" width="10.28125" style="3" customWidth="1"/>
    <col min="9" max="9" width="4.7109375" style="3" customWidth="1"/>
    <col min="10" max="10" width="9.140625" style="3" customWidth="1"/>
    <col min="11" max="11" width="9.7109375" style="3" bestFit="1" customWidth="1"/>
    <col min="12" max="16384" width="9.140625" style="3" customWidth="1"/>
  </cols>
  <sheetData>
    <row r="1" spans="1:8" ht="24.75" customHeight="1">
      <c r="A1" s="2" t="s">
        <v>18</v>
      </c>
      <c r="B1" s="1"/>
      <c r="C1" s="1"/>
      <c r="D1" s="1"/>
      <c r="E1" s="1"/>
      <c r="F1" s="1"/>
      <c r="G1" s="1"/>
      <c r="H1" s="1"/>
    </row>
    <row r="2" spans="1:8" ht="64.5" customHeight="1">
      <c r="A2" s="19"/>
      <c r="B2" s="20" t="s">
        <v>19</v>
      </c>
      <c r="C2" s="21" t="s">
        <v>20</v>
      </c>
      <c r="D2" s="21" t="s">
        <v>21</v>
      </c>
      <c r="E2" s="21" t="s">
        <v>22</v>
      </c>
      <c r="F2" s="20" t="s">
        <v>23</v>
      </c>
      <c r="G2" s="20" t="s">
        <v>24</v>
      </c>
      <c r="H2" s="20" t="s">
        <v>25</v>
      </c>
    </row>
    <row r="3" spans="1:8" ht="21.75" customHeight="1">
      <c r="A3" s="40" t="s">
        <v>26</v>
      </c>
      <c r="B3" s="40"/>
      <c r="C3" s="40"/>
      <c r="D3" s="40"/>
      <c r="E3" s="40"/>
      <c r="F3" s="40"/>
      <c r="G3" s="40"/>
      <c r="H3" s="45"/>
    </row>
    <row r="4" spans="1:11" ht="12.75" customHeight="1">
      <c r="A4" s="4" t="s">
        <v>9</v>
      </c>
      <c r="B4" s="5">
        <v>5958</v>
      </c>
      <c r="C4" s="5">
        <v>5861</v>
      </c>
      <c r="D4" s="5">
        <v>767</v>
      </c>
      <c r="E4" s="5">
        <v>1820</v>
      </c>
      <c r="F4" s="5">
        <v>3075</v>
      </c>
      <c r="G4" s="5">
        <v>581</v>
      </c>
      <c r="H4" s="6">
        <v>18062</v>
      </c>
      <c r="J4" s="7"/>
      <c r="K4" s="7"/>
    </row>
    <row r="5" spans="1:11" ht="12.75" customHeight="1">
      <c r="A5" s="4" t="s">
        <v>10</v>
      </c>
      <c r="B5" s="5">
        <v>5878</v>
      </c>
      <c r="C5" s="5">
        <v>5835</v>
      </c>
      <c r="D5" s="5">
        <v>756</v>
      </c>
      <c r="E5" s="5">
        <v>1826</v>
      </c>
      <c r="F5" s="5">
        <v>3114</v>
      </c>
      <c r="G5" s="5">
        <v>612</v>
      </c>
      <c r="H5" s="6">
        <v>18021</v>
      </c>
      <c r="J5" s="7"/>
      <c r="K5" s="7"/>
    </row>
    <row r="6" spans="1:11" ht="12.75" customHeight="1">
      <c r="A6" s="4" t="s">
        <v>12</v>
      </c>
      <c r="B6" s="5">
        <v>5787</v>
      </c>
      <c r="C6" s="5">
        <v>5773</v>
      </c>
      <c r="D6" s="5">
        <v>737</v>
      </c>
      <c r="E6" s="5">
        <v>2288</v>
      </c>
      <c r="F6" s="5">
        <v>3189</v>
      </c>
      <c r="G6" s="5">
        <v>245</v>
      </c>
      <c r="H6" s="6">
        <v>18019</v>
      </c>
      <c r="J6" s="7"/>
      <c r="K6" s="7"/>
    </row>
    <row r="7" spans="1:11" ht="12.75" customHeight="1">
      <c r="A7" s="4" t="s">
        <v>14</v>
      </c>
      <c r="B7" s="5">
        <v>5665</v>
      </c>
      <c r="C7" s="5">
        <v>5606</v>
      </c>
      <c r="D7" s="5">
        <v>730</v>
      </c>
      <c r="E7" s="5">
        <v>2240</v>
      </c>
      <c r="F7" s="5">
        <v>3309</v>
      </c>
      <c r="G7" s="5">
        <v>332</v>
      </c>
      <c r="H7" s="6">
        <v>17882</v>
      </c>
      <c r="J7" s="7"/>
      <c r="K7" s="7"/>
    </row>
    <row r="8" spans="1:11" ht="12.75" customHeight="1">
      <c r="A8" s="4" t="s">
        <v>15</v>
      </c>
      <c r="B8" s="5">
        <v>5588</v>
      </c>
      <c r="C8" s="5">
        <v>5548</v>
      </c>
      <c r="D8" s="5">
        <v>735</v>
      </c>
      <c r="E8" s="5">
        <v>2192</v>
      </c>
      <c r="F8" s="5">
        <v>3382</v>
      </c>
      <c r="G8" s="5">
        <v>452</v>
      </c>
      <c r="H8" s="6">
        <f>SUM(B8:G8)</f>
        <v>17897</v>
      </c>
      <c r="J8" s="7"/>
      <c r="K8" s="7"/>
    </row>
    <row r="9" spans="1:8" ht="21.75" customHeight="1">
      <c r="A9" s="41" t="s">
        <v>27</v>
      </c>
      <c r="B9" s="41"/>
      <c r="C9" s="41"/>
      <c r="D9" s="41"/>
      <c r="E9" s="41"/>
      <c r="F9" s="41"/>
      <c r="G9" s="41"/>
      <c r="H9" s="46"/>
    </row>
    <row r="10" spans="1:11" ht="12.75" customHeight="1">
      <c r="A10" s="8" t="s">
        <v>0</v>
      </c>
      <c r="B10" s="5">
        <v>576</v>
      </c>
      <c r="C10" s="5">
        <v>394</v>
      </c>
      <c r="D10" s="5">
        <v>57</v>
      </c>
      <c r="E10" s="5">
        <v>156</v>
      </c>
      <c r="F10" s="5">
        <v>296</v>
      </c>
      <c r="G10" s="5">
        <v>60</v>
      </c>
      <c r="H10" s="5">
        <f>SUM(B10:G10)</f>
        <v>1539</v>
      </c>
      <c r="J10" s="7"/>
      <c r="K10" s="7"/>
    </row>
    <row r="11" spans="1:11" ht="12.75" customHeight="1">
      <c r="A11" s="8" t="s">
        <v>1</v>
      </c>
      <c r="B11" s="5">
        <v>216</v>
      </c>
      <c r="C11" s="5">
        <v>224</v>
      </c>
      <c r="D11" s="5">
        <v>63</v>
      </c>
      <c r="E11" s="5">
        <v>95</v>
      </c>
      <c r="F11" s="5">
        <v>186</v>
      </c>
      <c r="G11" s="5">
        <v>23</v>
      </c>
      <c r="H11" s="5">
        <f aca="true" t="shared" si="0" ref="H11:H18">SUM(B11:G11)</f>
        <v>807</v>
      </c>
      <c r="J11" s="7"/>
      <c r="K11" s="7"/>
    </row>
    <row r="12" spans="1:11" ht="12.75" customHeight="1">
      <c r="A12" s="8" t="s">
        <v>2</v>
      </c>
      <c r="B12" s="5">
        <v>1623</v>
      </c>
      <c r="C12" s="5">
        <v>1869</v>
      </c>
      <c r="D12" s="5">
        <v>146</v>
      </c>
      <c r="E12" s="5">
        <v>582</v>
      </c>
      <c r="F12" s="5">
        <v>810</v>
      </c>
      <c r="G12" s="5">
        <v>82</v>
      </c>
      <c r="H12" s="5">
        <f t="shared" si="0"/>
        <v>5112</v>
      </c>
      <c r="J12" s="7"/>
      <c r="K12" s="7"/>
    </row>
    <row r="13" spans="1:11" ht="12.75" customHeight="1">
      <c r="A13" s="8" t="s">
        <v>3</v>
      </c>
      <c r="B13" s="5">
        <v>94</v>
      </c>
      <c r="C13" s="5">
        <v>78</v>
      </c>
      <c r="D13" s="5">
        <v>24</v>
      </c>
      <c r="E13" s="5">
        <v>48</v>
      </c>
      <c r="F13" s="5">
        <v>72</v>
      </c>
      <c r="G13" s="5">
        <v>10</v>
      </c>
      <c r="H13" s="5">
        <f t="shared" si="0"/>
        <v>326</v>
      </c>
      <c r="J13" s="7"/>
      <c r="K13" s="7"/>
    </row>
    <row r="14" spans="1:11" ht="12.75" customHeight="1">
      <c r="A14" s="8" t="s">
        <v>4</v>
      </c>
      <c r="B14" s="5">
        <v>520</v>
      </c>
      <c r="C14" s="5">
        <v>663</v>
      </c>
      <c r="D14" s="5">
        <v>102</v>
      </c>
      <c r="E14" s="5">
        <v>271</v>
      </c>
      <c r="F14" s="5">
        <v>454</v>
      </c>
      <c r="G14" s="5">
        <v>69</v>
      </c>
      <c r="H14" s="5">
        <f t="shared" si="0"/>
        <v>2079</v>
      </c>
      <c r="J14" s="7"/>
      <c r="K14" s="7"/>
    </row>
    <row r="15" spans="1:11" ht="12.75" customHeight="1">
      <c r="A15" s="8" t="s">
        <v>5</v>
      </c>
      <c r="B15" s="5">
        <v>924</v>
      </c>
      <c r="C15" s="5">
        <v>1410</v>
      </c>
      <c r="D15" s="5">
        <v>124</v>
      </c>
      <c r="E15" s="5">
        <v>506</v>
      </c>
      <c r="F15" s="5">
        <v>637</v>
      </c>
      <c r="G15" s="5">
        <v>85</v>
      </c>
      <c r="H15" s="5">
        <f t="shared" si="0"/>
        <v>3686</v>
      </c>
      <c r="J15" s="7"/>
      <c r="K15" s="7"/>
    </row>
    <row r="16" spans="1:11" ht="12.75" customHeight="1">
      <c r="A16" s="8" t="s">
        <v>6</v>
      </c>
      <c r="B16" s="5">
        <v>638</v>
      </c>
      <c r="C16" s="5">
        <v>275</v>
      </c>
      <c r="D16" s="5">
        <v>137</v>
      </c>
      <c r="E16" s="5">
        <v>175</v>
      </c>
      <c r="F16" s="5">
        <v>374</v>
      </c>
      <c r="G16" s="5">
        <v>26</v>
      </c>
      <c r="H16" s="5">
        <f t="shared" si="0"/>
        <v>1625</v>
      </c>
      <c r="J16" s="7"/>
      <c r="K16" s="7"/>
    </row>
    <row r="17" spans="1:11" ht="12.75" customHeight="1">
      <c r="A17" s="8" t="s">
        <v>7</v>
      </c>
      <c r="B17" s="5">
        <v>390</v>
      </c>
      <c r="C17" s="5">
        <v>246</v>
      </c>
      <c r="D17" s="5">
        <v>20</v>
      </c>
      <c r="E17" s="5">
        <v>134</v>
      </c>
      <c r="F17" s="5">
        <v>200</v>
      </c>
      <c r="G17" s="5">
        <v>41</v>
      </c>
      <c r="H17" s="5">
        <f t="shared" si="0"/>
        <v>1031</v>
      </c>
      <c r="J17" s="7"/>
      <c r="K17" s="7"/>
    </row>
    <row r="18" spans="1:11" ht="12.75" customHeight="1">
      <c r="A18" s="8" t="s">
        <v>8</v>
      </c>
      <c r="B18" s="5">
        <v>607</v>
      </c>
      <c r="C18" s="5">
        <v>419</v>
      </c>
      <c r="D18" s="5">
        <v>62</v>
      </c>
      <c r="E18" s="5">
        <v>225</v>
      </c>
      <c r="F18" s="5">
        <v>353</v>
      </c>
      <c r="G18" s="5">
        <v>56</v>
      </c>
      <c r="H18" s="5">
        <f t="shared" si="0"/>
        <v>1722</v>
      </c>
      <c r="J18" s="7"/>
      <c r="K18" s="7"/>
    </row>
    <row r="19" spans="1:8" ht="21.75" customHeight="1">
      <c r="A19" s="41" t="s">
        <v>33</v>
      </c>
      <c r="B19" s="41"/>
      <c r="C19" s="41"/>
      <c r="D19" s="41"/>
      <c r="E19" s="41"/>
      <c r="F19" s="41"/>
      <c r="G19" s="41"/>
      <c r="H19" s="46"/>
    </row>
    <row r="20" spans="1:8" ht="18" customHeight="1">
      <c r="A20" s="8" t="s">
        <v>29</v>
      </c>
      <c r="B20" s="5">
        <v>22622</v>
      </c>
      <c r="C20" s="5">
        <v>32001</v>
      </c>
      <c r="D20" s="5">
        <v>4136</v>
      </c>
      <c r="E20" s="5">
        <v>9872</v>
      </c>
      <c r="F20" s="5">
        <v>15902</v>
      </c>
      <c r="G20" s="5">
        <v>2078</v>
      </c>
      <c r="H20" s="5">
        <f>SUM(B20:G20)</f>
        <v>86611</v>
      </c>
    </row>
    <row r="21" spans="1:8" ht="12.75" customHeight="1">
      <c r="A21" s="8" t="s">
        <v>30</v>
      </c>
      <c r="B21" s="5">
        <f>B22-B20</f>
        <v>25345</v>
      </c>
      <c r="C21" s="5">
        <f aca="true" t="shared" si="1" ref="C21:H21">C22-C20</f>
        <v>57888</v>
      </c>
      <c r="D21" s="5">
        <f t="shared" si="1"/>
        <v>7042</v>
      </c>
      <c r="E21" s="5">
        <f t="shared" si="1"/>
        <v>30547</v>
      </c>
      <c r="F21" s="5">
        <f t="shared" si="1"/>
        <v>37366</v>
      </c>
      <c r="G21" s="5">
        <f t="shared" si="1"/>
        <v>3578</v>
      </c>
      <c r="H21" s="5">
        <f t="shared" si="1"/>
        <v>161766</v>
      </c>
    </row>
    <row r="22" spans="1:10" s="9" customFormat="1" ht="12.75" customHeight="1">
      <c r="A22" s="8" t="s">
        <v>31</v>
      </c>
      <c r="B22" s="5">
        <v>47967</v>
      </c>
      <c r="C22" s="5">
        <v>89889</v>
      </c>
      <c r="D22" s="5">
        <v>11178</v>
      </c>
      <c r="E22" s="5">
        <v>40419</v>
      </c>
      <c r="F22" s="5">
        <v>53268</v>
      </c>
      <c r="G22" s="5">
        <v>5656</v>
      </c>
      <c r="H22" s="6">
        <f>SUM(B22:G22)</f>
        <v>248377</v>
      </c>
      <c r="J22" s="30"/>
    </row>
    <row r="23" spans="1:8" s="9" customFormat="1" ht="21.75" customHeight="1">
      <c r="A23" s="22" t="s">
        <v>32</v>
      </c>
      <c r="B23" s="10">
        <f>+B8*100/B22</f>
        <v>11.649675818792087</v>
      </c>
      <c r="C23" s="10">
        <f aca="true" t="shared" si="2" ref="C23:H23">+C8*100/C22</f>
        <v>6.172056647643204</v>
      </c>
      <c r="D23" s="10">
        <f t="shared" si="2"/>
        <v>6.575415995705851</v>
      </c>
      <c r="E23" s="10">
        <f t="shared" si="2"/>
        <v>5.423192063138623</v>
      </c>
      <c r="F23" s="10">
        <f t="shared" si="2"/>
        <v>6.34902755875948</v>
      </c>
      <c r="G23" s="10">
        <f t="shared" si="2"/>
        <v>7.991513437057992</v>
      </c>
      <c r="H23" s="10">
        <f t="shared" si="2"/>
        <v>7.205578616377523</v>
      </c>
    </row>
    <row r="24" spans="1:8" ht="12.75">
      <c r="A24" s="11"/>
      <c r="B24" s="12"/>
      <c r="C24" s="12"/>
      <c r="D24" s="12"/>
      <c r="E24" s="12"/>
      <c r="F24" s="12"/>
      <c r="G24" s="12"/>
      <c r="H24" s="12"/>
    </row>
    <row r="25" spans="1:8" ht="13.5" customHeight="1">
      <c r="A25" s="8" t="s">
        <v>28</v>
      </c>
      <c r="B25" s="8"/>
      <c r="C25" s="8"/>
      <c r="D25" s="8"/>
      <c r="E25" s="8"/>
      <c r="F25" s="8"/>
      <c r="G25" s="8"/>
      <c r="H25" s="8"/>
    </row>
  </sheetData>
  <sheetProtection/>
  <mergeCells count="3">
    <mergeCell ref="A9:H9"/>
    <mergeCell ref="A19:H19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H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andris ozols</cp:lastModifiedBy>
  <cp:lastPrinted>2012-11-30T10:54:39Z</cp:lastPrinted>
  <dcterms:created xsi:type="dcterms:W3CDTF">2002-02-26T11:57:08Z</dcterms:created>
  <dcterms:modified xsi:type="dcterms:W3CDTF">2013-04-15T15:00:48Z</dcterms:modified>
  <cp:category/>
  <cp:version/>
  <cp:contentType/>
  <cp:contentStatus/>
</cp:coreProperties>
</file>