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5480" windowHeight="11640" firstSheet="3" activeTab="8"/>
  </bookViews>
  <sheets>
    <sheet name="Tav 13.1  OK" sheetId="1" r:id="rId1"/>
    <sheet name="Tav 13.2 OK " sheetId="2" r:id="rId2"/>
    <sheet name="Tav 13.3 OK " sheetId="3" r:id="rId3"/>
    <sheet name="Tav 13.4 OK " sheetId="4" r:id="rId4"/>
    <sheet name="Tav.13.5 OK " sheetId="5" r:id="rId5"/>
    <sheet name="Tab.13.6 OK" sheetId="6" r:id="rId6"/>
    <sheet name="Tab.13.7 OK " sheetId="7" r:id="rId7"/>
    <sheet name="Tab.13.8 OK" sheetId="8" r:id="rId8"/>
    <sheet name="Tab.13.8 OK segue" sheetId="9" r:id="rId9"/>
  </sheets>
  <definedNames>
    <definedName name="ALLEVAMENTI">'Tav 13.1  OK'!#REF!</definedName>
    <definedName name="ERBACEE">'Tav 13.1  OK'!#REF!</definedName>
    <definedName name="LEGNOSE">'Tav 13.1  OK'!#REF!</definedName>
    <definedName name="PLV">'Tav 13.1  OK'!#REF!</definedName>
    <definedName name="RIP4">'Tav 13.1  OK'!#REF!</definedName>
    <definedName name="_xlnm.Print_Titles" localSheetId="0">'Tav 13.1  OK'!$2:$8</definedName>
    <definedName name="_xlnm.Print_Titles" localSheetId="1">'Tav 13.2 OK '!$2:$4</definedName>
  </definedNames>
  <calcPr fullCalcOnLoad="1"/>
</workbook>
</file>

<file path=xl/sharedStrings.xml><?xml version="1.0" encoding="utf-8"?>
<sst xmlns="http://schemas.openxmlformats.org/spreadsheetml/2006/main" count="280" uniqueCount="101">
  <si>
    <t>IGT</t>
  </si>
  <si>
    <t>-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</si>
  <si>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</si>
  <si>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</si>
  <si>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</si>
  <si>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</si>
  <si>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</si>
  <si>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</si>
  <si>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</si>
  <si>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</si>
  <si>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</si>
  <si>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2006</t>
  </si>
  <si>
    <t>2007</t>
  </si>
  <si>
    <t>2008</t>
  </si>
  <si>
    <t>2009</t>
  </si>
  <si>
    <t>2010</t>
  </si>
  <si>
    <t>2011</t>
  </si>
  <si>
    <t>2012*</t>
  </si>
  <si>
    <t>Tab. 13.1  Agricultural production and value added of agriculture, forestry and fishing at base prices  - values at current prices (in millions of Euros)</t>
  </si>
  <si>
    <t>Livestock farms</t>
  </si>
  <si>
    <t xml:space="preserve">Connected service activities </t>
  </si>
  <si>
    <t>Total production</t>
  </si>
  <si>
    <t xml:space="preserve">Value added for agriculture, forestry and fishing  </t>
  </si>
  <si>
    <t>Herbaceous and forage</t>
  </si>
  <si>
    <t>Wood</t>
  </si>
  <si>
    <t>Total</t>
  </si>
  <si>
    <t>Sicily</t>
  </si>
  <si>
    <t>South-Islands</t>
  </si>
  <si>
    <t>North - Centre</t>
  </si>
  <si>
    <t>Italy</t>
  </si>
  <si>
    <t>Source:   Data-processing by ISTAT and the Tagliacarne Institute</t>
  </si>
  <si>
    <t xml:space="preserve">Source:   Data-processing by ISTAT </t>
  </si>
  <si>
    <t>Source:   Data-processing by ISTAT</t>
  </si>
  <si>
    <t xml:space="preserve">Tab. 13.2  Production and value added of agriculture, forestry and fishing at base prices. </t>
  </si>
  <si>
    <t>Values at fixed year-2005 prices (millions of Euros)</t>
  </si>
  <si>
    <t xml:space="preserve">Tab 13.3  Production of main agricultural produce  (quantities in thousands of quintals) </t>
  </si>
  <si>
    <t>PRODUCTS</t>
  </si>
  <si>
    <t>Durum wheat</t>
  </si>
  <si>
    <t>Potatoes</t>
  </si>
  <si>
    <t>Carrots</t>
  </si>
  <si>
    <t>Artichokes</t>
  </si>
  <si>
    <t>Peppers</t>
  </si>
  <si>
    <t>Tomatoes</t>
  </si>
  <si>
    <t>Courgettes</t>
  </si>
  <si>
    <t>Watermelons</t>
  </si>
  <si>
    <t>Table-grapes</t>
  </si>
  <si>
    <t>Olive-oil</t>
  </si>
  <si>
    <t>Oranges</t>
  </si>
  <si>
    <t>Mandarins</t>
  </si>
  <si>
    <t>Lemons</t>
  </si>
  <si>
    <t>Peaches</t>
  </si>
  <si>
    <t>Pears</t>
  </si>
  <si>
    <t>Almonds</t>
  </si>
  <si>
    <t>Beef</t>
  </si>
  <si>
    <t>Pork</t>
  </si>
  <si>
    <t>Poultry</t>
  </si>
  <si>
    <t>Cow and buffalo milk (000 hl)</t>
  </si>
  <si>
    <t>Sheep and goat milk (000 hl)</t>
  </si>
  <si>
    <t>Eggs (millions of items)</t>
  </si>
  <si>
    <t xml:space="preserve">Tab. 13.4  Wine-production from wine-grapes, by seal of quality </t>
  </si>
  <si>
    <t>(in thousands of hectolitres)</t>
  </si>
  <si>
    <t>Wine</t>
  </si>
  <si>
    <t>DOC and DOCG</t>
  </si>
  <si>
    <t>Table-wine</t>
  </si>
  <si>
    <t xml:space="preserve">Tab. 13.5  Area utilised by principal agricultural crops (in hectares) </t>
  </si>
  <si>
    <t>Cereals</t>
  </si>
  <si>
    <t>Pulses</t>
  </si>
  <si>
    <t>Open-air vegetables</t>
  </si>
  <si>
    <t>Grapevine</t>
  </si>
  <si>
    <t>Olive-trees</t>
  </si>
  <si>
    <t>Citrus</t>
  </si>
  <si>
    <t>Fresh fruit</t>
  </si>
  <si>
    <t>Provinces - 2012*</t>
  </si>
  <si>
    <t>Divisions - 2012*</t>
  </si>
  <si>
    <t>Divisions - 2010</t>
  </si>
  <si>
    <t>South/islands</t>
  </si>
  <si>
    <t>North/centre</t>
  </si>
  <si>
    <t>Italy = 100</t>
  </si>
  <si>
    <t xml:space="preserve">Table 13.6  Livestock slaughtered by species  (in thousands of head, and weight in tonnes) </t>
  </si>
  <si>
    <t>Beef,veal and buffalo</t>
  </si>
  <si>
    <t>Mutton, lamb and goat</t>
  </si>
  <si>
    <t>No.head</t>
  </si>
  <si>
    <t>Dead weight</t>
  </si>
  <si>
    <t xml:space="preserve">Table 13.7  Organic farms by type of activity  (number) </t>
  </si>
  <si>
    <t>Production</t>
  </si>
  <si>
    <t>Transformation</t>
  </si>
  <si>
    <t xml:space="preserve">Importation </t>
  </si>
  <si>
    <t>Others</t>
  </si>
  <si>
    <t>Source: Data processed by Control Organisms (OdG) and SINAB (Sistema di Informazione Nazionale sull'Agricoltura Biologica)</t>
  </si>
  <si>
    <t>Table 13.8 Agri-tourism accommodation by type of hospitality authorisation (number)</t>
  </si>
  <si>
    <t>Lodging only</t>
  </si>
  <si>
    <t>Bed and breakfast</t>
  </si>
  <si>
    <t>Half-board</t>
  </si>
  <si>
    <t>Businesses</t>
  </si>
  <si>
    <t>Beds</t>
  </si>
  <si>
    <t>Provinces - 2010</t>
  </si>
  <si>
    <t>Table 13.8 cont.  Agri-tourism accommodation by type of hospitality authorisation (number)</t>
  </si>
  <si>
    <t>Full-board</t>
  </si>
  <si>
    <t>Provinces - 2009</t>
  </si>
  <si>
    <t>Agricultural crops</t>
  </si>
  <si>
    <t xml:space="preserve">* for 2012 the data is provisional and up-to-date until July   </t>
  </si>
</sst>
</file>

<file path=xl/styles.xml><?xml version="1.0" encoding="utf-8"?>
<styleSheet xmlns="http://schemas.openxmlformats.org/spreadsheetml/2006/main">
  <numFmts count="6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* #,##0;\-\ #,##0;_*\ &quot;-&quot;;"/>
    <numFmt numFmtId="165" formatCode="#,##0.0"/>
    <numFmt numFmtId="166" formatCode="* #,##0.0;\-\ #,##0.0;_*\ &quot;-&quot;;"/>
    <numFmt numFmtId="167" formatCode="0.0000000"/>
    <numFmt numFmtId="168" formatCode="0.00000000"/>
    <numFmt numFmtId="169" formatCode="0.000000000"/>
    <numFmt numFmtId="170" formatCode="0.00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  <numFmt numFmtId="180" formatCode="#,##0_ ;\-#,##0\ "/>
    <numFmt numFmtId="181" formatCode="#,##0.0_ ;\-#,##0.0\ "/>
    <numFmt numFmtId="182" formatCode="&quot;L.&quot;\ #,##0;\-&quot;L.&quot;\ #,##0"/>
    <numFmt numFmtId="183" formatCode="&quot;L.&quot;\ #,##0;[Red]\-&quot;L.&quot;\ #,##0"/>
    <numFmt numFmtId="184" formatCode="&quot;L.&quot;\ #,##0.00;\-&quot;L.&quot;\ #,##0.00"/>
    <numFmt numFmtId="185" formatCode="&quot;L.&quot;\ #,##0.00;[Red]\-&quot;L.&quot;\ #,##0.00"/>
    <numFmt numFmtId="186" formatCode="_-&quot;L.&quot;\ * #,##0_-;\-&quot;L.&quot;\ * #,##0_-;_-&quot;L.&quot;\ * &quot;-&quot;_-;_-@_-"/>
    <numFmt numFmtId="187" formatCode="_-&quot;L.&quot;\ * #,##0.00_-;\-&quot;L.&quot;\ * #,##0.00_-;_-&quot;L.&quot;\ 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#,##0;\-#,##0;_-* &quot;-&quot;?_-;"/>
    <numFmt numFmtId="197" formatCode="* ##,##0;\-?_#\.##0;_-* &quot;-&quot;?_-;"/>
    <numFmt numFmtId="198" formatCode="* ##,##0;?_-#,##0;_-* &quot;-&quot;?_-;"/>
    <numFmt numFmtId="199" formatCode="* ##,##0;_ \-#,##0;_-* &quot;-&quot;?_-;"/>
    <numFmt numFmtId="200" formatCode="* ###,#0\-_ #,##0;_-* &quot;-&quot;?_-;"/>
    <numFmt numFmtId="201" formatCode="* ##,##0;\-_ #,##0;_-* &quot;-&quot;?_-;"/>
    <numFmt numFmtId="202" formatCode="* ##,##0;\-_ #,##0;_-* &quot;-&quot;;"/>
    <numFmt numFmtId="203" formatCode="* ##,##0;\-* \ #,##0;_-* &quot;-&quot;;"/>
    <numFmt numFmtId="204" formatCode="* ##,##0;\-\ #,##0;_-* &quot;-&quot;;"/>
    <numFmt numFmtId="205" formatCode="* #,##0;\-\ #,##0;_*\ &quot;-&quot;"/>
    <numFmt numFmtId="206" formatCode="General_)"/>
    <numFmt numFmtId="207" formatCode="#,##0_);\(#,##0\)"/>
    <numFmt numFmtId="208" formatCode="0_)"/>
    <numFmt numFmtId="209" formatCode="_-* #,##0.0_-;\-* #,##0.0_-;_-* &quot;-&quot;_-;_-@_-"/>
    <numFmt numFmtId="210" formatCode="_-* #,##0.00_-;\-* #,##0.00_-;_-* &quot;-&quot;_-;_-@_-"/>
    <numFmt numFmtId="211" formatCode="#,##0.00_ ;\-#,##0.00\ "/>
    <numFmt numFmtId="212" formatCode="#,##0.0_);\(#,##0.0\)"/>
    <numFmt numFmtId="213" formatCode="0.00_ ;[Red]\-0.00\ "/>
    <numFmt numFmtId="214" formatCode="0.0_ ;[Red]\-0.0\ "/>
    <numFmt numFmtId="215" formatCode="0_ ;[Red]\-0\ "/>
    <numFmt numFmtId="216" formatCode="h\.mm\.ss"/>
    <numFmt numFmtId="217" formatCode="#,##0.000"/>
    <numFmt numFmtId="218" formatCode="* #,##0.00;\-\ #,##0.00;_*\ &quot;-&quot;;"/>
    <numFmt numFmtId="219" formatCode="* #,##0.000;\-\ #,##0.000;_*\ &quot;-&quot;;"/>
    <numFmt numFmtId="220" formatCode="#,##0.0000"/>
    <numFmt numFmtId="221" formatCode="#,##0.00000"/>
    <numFmt numFmtId="222" formatCode="#,##0.000_ ;\-#,##0.000\ "/>
    <numFmt numFmtId="223" formatCode="#,##0.0000_ ;\-#,##0.0000\ "/>
    <numFmt numFmtId="224" formatCode="#,##0.00_);\(#,##0.00\)"/>
  </numFmts>
  <fonts count="36">
    <font>
      <sz val="10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name val="Arial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44" fontId="0" fillId="0" borderId="0" applyFont="0" applyFill="0" applyBorder="0" applyAlignment="0" applyProtection="0"/>
    <xf numFmtId="0" fontId="2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207" fontId="7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164" fontId="1" fillId="0" borderId="0">
      <alignment/>
      <protection/>
    </xf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180" fontId="0" fillId="0" borderId="0" xfId="47" applyNumberFormat="1" applyFont="1" applyBorder="1" applyAlignment="1">
      <alignment horizontal="right"/>
    </xf>
    <xf numFmtId="211" fontId="2" fillId="0" borderId="0" xfId="47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8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207" fontId="8" fillId="0" borderId="0" xfId="49" applyFont="1" applyProtection="1">
      <alignment/>
      <protection/>
    </xf>
    <xf numFmtId="207" fontId="9" fillId="0" borderId="0" xfId="49" applyFont="1" applyProtection="1">
      <alignment/>
      <protection/>
    </xf>
    <xf numFmtId="207" fontId="8" fillId="0" borderId="0" xfId="49" applyFont="1" applyBorder="1" applyProtection="1">
      <alignment/>
      <protection/>
    </xf>
    <xf numFmtId="0" fontId="0" fillId="0" borderId="0" xfId="0" applyFont="1" applyAlignment="1">
      <alignment horizontal="left"/>
    </xf>
    <xf numFmtId="180" fontId="0" fillId="0" borderId="10" xfId="47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4" fontId="0" fillId="0" borderId="0" xfId="61" applyFont="1" applyBorder="1" applyAlignment="1">
      <alignment horizontal="left"/>
      <protection/>
    </xf>
    <xf numFmtId="164" fontId="0" fillId="0" borderId="0" xfId="61" applyFont="1" applyBorder="1">
      <alignment/>
      <protection/>
    </xf>
    <xf numFmtId="164" fontId="10" fillId="0" borderId="0" xfId="61" applyFont="1" applyBorder="1">
      <alignment/>
      <protection/>
    </xf>
    <xf numFmtId="164" fontId="0" fillId="0" borderId="0" xfId="0" applyNumberFormat="1" applyFont="1" applyAlignment="1">
      <alignment/>
    </xf>
    <xf numFmtId="164" fontId="2" fillId="0" borderId="0" xfId="61" applyFont="1" applyBorder="1">
      <alignment/>
      <protection/>
    </xf>
    <xf numFmtId="164" fontId="0" fillId="0" borderId="0" xfId="0" applyNumberFormat="1" applyFont="1" applyBorder="1" applyAlignment="1">
      <alignment/>
    </xf>
    <xf numFmtId="0" fontId="10" fillId="0" borderId="10" xfId="0" applyFont="1" applyBorder="1" applyAlignment="1" quotePrefix="1">
      <alignment horizontal="left"/>
    </xf>
    <xf numFmtId="164" fontId="1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0" fontId="10" fillId="0" borderId="0" xfId="0" applyFont="1" applyAlignment="1" quotePrefix="1">
      <alignment horizontal="left"/>
    </xf>
    <xf numFmtId="164" fontId="0" fillId="0" borderId="0" xfId="0" applyNumberFormat="1" applyFont="1" applyAlignment="1">
      <alignment horizontal="right"/>
    </xf>
    <xf numFmtId="218" fontId="0" fillId="0" borderId="0" xfId="61" applyNumberFormat="1" applyFont="1" applyBorder="1">
      <alignment/>
      <protection/>
    </xf>
    <xf numFmtId="166" fontId="10" fillId="0" borderId="0" xfId="0" applyNumberFormat="1" applyFont="1" applyAlignment="1">
      <alignment horizontal="right"/>
    </xf>
    <xf numFmtId="166" fontId="2" fillId="0" borderId="0" xfId="61" applyNumberFormat="1" applyFont="1" applyBorder="1">
      <alignment/>
      <protection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164" fontId="2" fillId="0" borderId="10" xfId="61" applyFont="1" applyBorder="1">
      <alignment/>
      <protection/>
    </xf>
    <xf numFmtId="164" fontId="0" fillId="0" borderId="10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80" fontId="0" fillId="0" borderId="0" xfId="47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181" fontId="10" fillId="0" borderId="0" xfId="47" applyNumberFormat="1" applyFont="1" applyBorder="1" applyAlignment="1">
      <alignment horizontal="right"/>
    </xf>
    <xf numFmtId="0" fontId="0" fillId="0" borderId="12" xfId="0" applyFont="1" applyBorder="1" applyAlignment="1">
      <alignment vertical="center"/>
    </xf>
    <xf numFmtId="3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80" fontId="10" fillId="0" borderId="0" xfId="47" applyNumberFormat="1" applyFont="1" applyBorder="1" applyAlignment="1">
      <alignment horizontal="left" wrapText="1"/>
    </xf>
    <xf numFmtId="3" fontId="0" fillId="0" borderId="0" xfId="0" applyNumberFormat="1" applyFont="1" applyAlignment="1">
      <alignment horizontal="right" indent="2"/>
    </xf>
    <xf numFmtId="180" fontId="0" fillId="0" borderId="0" xfId="47" applyNumberFormat="1" applyFont="1" applyBorder="1" applyAlignment="1">
      <alignment horizontal="right" indent="1"/>
    </xf>
    <xf numFmtId="0" fontId="0" fillId="0" borderId="12" xfId="0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80" fontId="0" fillId="0" borderId="0" xfId="47" applyNumberFormat="1" applyFont="1" applyFill="1" applyBorder="1" applyAlignment="1">
      <alignment horizontal="right" indent="1"/>
    </xf>
    <xf numFmtId="164" fontId="13" fillId="0" borderId="0" xfId="0" applyNumberFormat="1" applyFont="1" applyAlignment="1">
      <alignment/>
    </xf>
    <xf numFmtId="3" fontId="14" fillId="0" borderId="0" xfId="0" applyNumberFormat="1" applyFont="1" applyAlignment="1">
      <alignment horizontal="right" wrapText="1" indent="1"/>
    </xf>
    <xf numFmtId="1" fontId="0" fillId="0" borderId="0" xfId="0" applyNumberFormat="1" applyFont="1" applyAlignment="1">
      <alignment/>
    </xf>
    <xf numFmtId="181" fontId="0" fillId="0" borderId="0" xfId="47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1" fontId="0" fillId="0" borderId="0" xfId="47" applyNumberFormat="1" applyFont="1" applyBorder="1" applyAlignment="1">
      <alignment horizontal="right"/>
    </xf>
    <xf numFmtId="164" fontId="32" fillId="0" borderId="0" xfId="0" applyNumberFormat="1" applyFont="1" applyAlignment="1">
      <alignment/>
    </xf>
    <xf numFmtId="0" fontId="0" fillId="0" borderId="0" xfId="0" applyAlignment="1">
      <alignment horizontal="right" vertical="center"/>
    </xf>
    <xf numFmtId="3" fontId="0" fillId="0" borderId="0" xfId="0" applyNumberFormat="1" applyFont="1" applyFill="1" applyBorder="1" applyAlignment="1">
      <alignment horizontal="right" indent="2"/>
    </xf>
    <xf numFmtId="3" fontId="0" fillId="0" borderId="0" xfId="0" applyNumberFormat="1" applyAlignment="1">
      <alignment/>
    </xf>
    <xf numFmtId="207" fontId="9" fillId="0" borderId="0" xfId="49" applyFont="1" applyFill="1" applyProtection="1">
      <alignment/>
      <protection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32" fillId="0" borderId="0" xfId="0" applyNumberFormat="1" applyFont="1" applyFill="1" applyAlignment="1">
      <alignment/>
    </xf>
    <xf numFmtId="164" fontId="3" fillId="0" borderId="0" xfId="61" applyFont="1" applyBorder="1">
      <alignment/>
      <protection/>
    </xf>
    <xf numFmtId="164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07" fontId="0" fillId="0" borderId="11" xfId="49" applyFont="1" applyBorder="1" applyAlignment="1" applyProtection="1">
      <alignment horizontal="left" vertical="center"/>
      <protection/>
    </xf>
    <xf numFmtId="207" fontId="0" fillId="0" borderId="10" xfId="49" applyFont="1" applyBorder="1" applyAlignment="1" applyProtection="1">
      <alignment horizontal="left" vertical="center"/>
      <protection/>
    </xf>
    <xf numFmtId="207" fontId="0" fillId="0" borderId="12" xfId="49" applyFont="1" applyBorder="1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PROD_BASE_05_tagliacarn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trattino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5" name="Testo 9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7" name="Testo 10"/>
        <xdr:cNvSpPr txBox="1">
          <a:spLocks noChangeArrowheads="1"/>
        </xdr:cNvSpPr>
      </xdr:nvSpPr>
      <xdr:spPr>
        <a:xfrm>
          <a:off x="5438775" y="1895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>
      <xdr:nvSpPr>
        <xdr:cNvPr id="8" name="Testo 2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1" name="Testo 8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fLocksText="0">
      <xdr:nvSpPr>
        <xdr:cNvPr id="12" name="Testo 9"/>
        <xdr:cNvSpPr txBox="1">
          <a:spLocks noChangeArrowheads="1"/>
        </xdr:cNvSpPr>
      </xdr:nvSpPr>
      <xdr:spPr>
        <a:xfrm>
          <a:off x="5438775" y="1733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5" name="Testo 4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6" name="Testo 8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17" name="Testo 9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543877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8669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8669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8669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8669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86690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514350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45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514350</xdr:colOff>
      <xdr:row>4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1457325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2" name="Testo 2"/>
        <xdr:cNvSpPr txBox="1">
          <a:spLocks noChangeArrowheads="1"/>
        </xdr:cNvSpPr>
      </xdr:nvSpPr>
      <xdr:spPr>
        <a:xfrm>
          <a:off x="45529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3" name="Testo 3"/>
        <xdr:cNvSpPr txBox="1">
          <a:spLocks noChangeArrowheads="1"/>
        </xdr:cNvSpPr>
      </xdr:nvSpPr>
      <xdr:spPr>
        <a:xfrm>
          <a:off x="45529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4" name="Testo 4"/>
        <xdr:cNvSpPr txBox="1">
          <a:spLocks noChangeArrowheads="1"/>
        </xdr:cNvSpPr>
      </xdr:nvSpPr>
      <xdr:spPr>
        <a:xfrm>
          <a:off x="45529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5" name="Testo 8"/>
        <xdr:cNvSpPr txBox="1">
          <a:spLocks noChangeArrowheads="1"/>
        </xdr:cNvSpPr>
      </xdr:nvSpPr>
      <xdr:spPr>
        <a:xfrm>
          <a:off x="45529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36" name="Testo 9"/>
        <xdr:cNvSpPr txBox="1">
          <a:spLocks noChangeArrowheads="1"/>
        </xdr:cNvSpPr>
      </xdr:nvSpPr>
      <xdr:spPr>
        <a:xfrm>
          <a:off x="4552950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" name="Testo 10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4" name="Testo 10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5" name="Testo 2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7" name="Testo 8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Testo 2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2" name="Testo 10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3" name="Testo 2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7" name="Testo 2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8" name="Testo 10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0" name="Testo 10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1" name="Testo 2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3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43815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29" name="Testo 2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 fLocksText="0">
      <xdr:nvSpPr>
        <xdr:cNvPr id="31" name="Testo 8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32" name="Testo 10"/>
        <xdr:cNvSpPr txBox="1">
          <a:spLocks noChangeArrowheads="1"/>
        </xdr:cNvSpPr>
      </xdr:nvSpPr>
      <xdr:spPr>
        <a:xfrm>
          <a:off x="43815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3" name="Testo 2"/>
        <xdr:cNvSpPr txBox="1">
          <a:spLocks noChangeArrowheads="1"/>
        </xdr:cNvSpPr>
      </xdr:nvSpPr>
      <xdr:spPr>
        <a:xfrm>
          <a:off x="914400" y="9620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5" name="Testo 2"/>
        <xdr:cNvSpPr txBox="1">
          <a:spLocks noChangeArrowheads="1"/>
        </xdr:cNvSpPr>
      </xdr:nvSpPr>
      <xdr:spPr>
        <a:xfrm>
          <a:off x="914400" y="9620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914400" y="962025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7051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705100" y="962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962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1" name="Testo 2"/>
        <xdr:cNvSpPr txBox="1">
          <a:spLocks noChangeArrowheads="1"/>
        </xdr:cNvSpPr>
      </xdr:nvSpPr>
      <xdr:spPr>
        <a:xfrm>
          <a:off x="914400" y="123825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914400" y="123825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914400" y="1238250"/>
          <a:ext cx="2628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6" name="Testo 3"/>
        <xdr:cNvSpPr txBox="1">
          <a:spLocks noChangeArrowheads="1"/>
        </xdr:cNvSpPr>
      </xdr:nvSpPr>
      <xdr:spPr>
        <a:xfrm>
          <a:off x="27051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47" name="Testo 8"/>
        <xdr:cNvSpPr txBox="1">
          <a:spLocks noChangeArrowheads="1"/>
        </xdr:cNvSpPr>
      </xdr:nvSpPr>
      <xdr:spPr>
        <a:xfrm>
          <a:off x="2705100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1238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057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057400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057400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609600</xdr:colOff>
      <xdr:row>2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838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0" name="Testo 2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1" name="Testo 3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2" name="Testo 4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057400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12763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6" name="Testo 10"/>
        <xdr:cNvSpPr txBox="1">
          <a:spLocks noChangeArrowheads="1"/>
        </xdr:cNvSpPr>
      </xdr:nvSpPr>
      <xdr:spPr>
        <a:xfrm>
          <a:off x="0" y="11144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Testo 2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8" name="Testo 3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29" name="Testo 4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0" name="Testo 5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1" name="Testo 6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2" name="Testo 8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3" name="Testo 9"/>
        <xdr:cNvSpPr txBox="1">
          <a:spLocks noChangeArrowheads="1"/>
        </xdr:cNvSpPr>
      </xdr:nvSpPr>
      <xdr:spPr>
        <a:xfrm>
          <a:off x="46196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4" name="Testo 2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5" name="Testo 3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6" name="Testo 4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619625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sp fLocksText="0">
      <xdr:nvSpPr>
        <xdr:cNvPr id="38" name="Testo 6"/>
        <xdr:cNvSpPr txBox="1">
          <a:spLocks noChangeArrowheads="1"/>
        </xdr:cNvSpPr>
      </xdr:nvSpPr>
      <xdr:spPr>
        <a:xfrm>
          <a:off x="4619625" y="295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40" name="Testo 9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41" name="Testo 5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42" name="Testo 6"/>
        <xdr:cNvSpPr txBox="1">
          <a:spLocks noChangeArrowheads="1"/>
        </xdr:cNvSpPr>
      </xdr:nvSpPr>
      <xdr:spPr>
        <a:xfrm>
          <a:off x="46196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3" name="Testo 2"/>
        <xdr:cNvSpPr txBox="1">
          <a:spLocks noChangeArrowheads="1"/>
        </xdr:cNvSpPr>
      </xdr:nvSpPr>
      <xdr:spPr>
        <a:xfrm>
          <a:off x="46196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4" name="Testo 3"/>
        <xdr:cNvSpPr txBox="1">
          <a:spLocks noChangeArrowheads="1"/>
        </xdr:cNvSpPr>
      </xdr:nvSpPr>
      <xdr:spPr>
        <a:xfrm>
          <a:off x="46196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5" name="Testo 4"/>
        <xdr:cNvSpPr txBox="1">
          <a:spLocks noChangeArrowheads="1"/>
        </xdr:cNvSpPr>
      </xdr:nvSpPr>
      <xdr:spPr>
        <a:xfrm>
          <a:off x="46196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6" name="Testo 8"/>
        <xdr:cNvSpPr txBox="1">
          <a:spLocks noChangeArrowheads="1"/>
        </xdr:cNvSpPr>
      </xdr:nvSpPr>
      <xdr:spPr>
        <a:xfrm>
          <a:off x="46196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 fLocksText="0">
      <xdr:nvSpPr>
        <xdr:cNvPr id="47" name="Testo 9"/>
        <xdr:cNvSpPr txBox="1">
          <a:spLocks noChangeArrowheads="1"/>
        </xdr:cNvSpPr>
      </xdr:nvSpPr>
      <xdr:spPr>
        <a:xfrm>
          <a:off x="46196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5800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58007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5800725" y="838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5800725" y="127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5800725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657225" y="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65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65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65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65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65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6577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657225" y="123825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6577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6577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6577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657725" y="323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6577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6577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6577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657725" y="92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657225" y="123825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6577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6577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6577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6577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657225" y="123825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6577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46577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657725" y="15621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4657725" y="123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457200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2382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657225" y="2276475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657725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4657725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657725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4657725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2276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37" name="Testo 2"/>
        <xdr:cNvSpPr txBox="1">
          <a:spLocks noChangeArrowheads="1"/>
        </xdr:cNvSpPr>
      </xdr:nvSpPr>
      <xdr:spPr>
        <a:xfrm>
          <a:off x="657225" y="2276475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4657725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4657725" y="2438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4352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5610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457200</xdr:colOff>
      <xdr:row>10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227647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457200</xdr:colOff>
      <xdr:row>22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43529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457200</xdr:colOff>
      <xdr:row>30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5610225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5" name="Testo 2"/>
        <xdr:cNvSpPr txBox="1">
          <a:spLocks noChangeArrowheads="1"/>
        </xdr:cNvSpPr>
      </xdr:nvSpPr>
      <xdr:spPr>
        <a:xfrm>
          <a:off x="657225" y="331470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33147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47" name="Testo 2"/>
        <xdr:cNvSpPr txBox="1">
          <a:spLocks noChangeArrowheads="1"/>
        </xdr:cNvSpPr>
      </xdr:nvSpPr>
      <xdr:spPr>
        <a:xfrm>
          <a:off x="657225" y="3314700"/>
          <a:ext cx="4000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457200</xdr:colOff>
      <xdr:row>16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31470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9625" y="0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3910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809625" y="1200150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39102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4391025" y="304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39102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4391025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809625" y="1038225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4" name="Testo 2"/>
        <xdr:cNvSpPr txBox="1">
          <a:spLocks noChangeArrowheads="1"/>
        </xdr:cNvSpPr>
      </xdr:nvSpPr>
      <xdr:spPr>
        <a:xfrm>
          <a:off x="809625" y="1200150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5" name="Testo 3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6" name="Testo 4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4391025" y="1362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8" name="Testo 9"/>
        <xdr:cNvSpPr txBox="1">
          <a:spLocks noChangeArrowheads="1"/>
        </xdr:cNvSpPr>
      </xdr:nvSpPr>
      <xdr:spPr>
        <a:xfrm>
          <a:off x="4391025" y="1038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29" name="Testo 10"/>
        <xdr:cNvSpPr txBox="1">
          <a:spLocks noChangeArrowheads="1"/>
        </xdr:cNvSpPr>
      </xdr:nvSpPr>
      <xdr:spPr>
        <a:xfrm>
          <a:off x="0" y="1038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0" name="Testo 2"/>
        <xdr:cNvSpPr txBox="1">
          <a:spLocks noChangeArrowheads="1"/>
        </xdr:cNvSpPr>
      </xdr:nvSpPr>
      <xdr:spPr>
        <a:xfrm>
          <a:off x="809625" y="4314825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1" name="Testo 3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2" name="Testo 4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6" name="Testo 2"/>
        <xdr:cNvSpPr txBox="1">
          <a:spLocks noChangeArrowheads="1"/>
        </xdr:cNvSpPr>
      </xdr:nvSpPr>
      <xdr:spPr>
        <a:xfrm>
          <a:off x="809625" y="4314825"/>
          <a:ext cx="3581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7" name="Testo 3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8" name="Testo 8"/>
        <xdr:cNvSpPr txBox="1">
          <a:spLocks noChangeArrowheads="1"/>
        </xdr:cNvSpPr>
      </xdr:nvSpPr>
      <xdr:spPr>
        <a:xfrm>
          <a:off x="4391025" y="2238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39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3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4" name="Testo 10"/>
        <xdr:cNvSpPr txBox="1">
          <a:spLocks noChangeArrowheads="1"/>
        </xdr:cNvSpPr>
      </xdr:nvSpPr>
      <xdr:spPr>
        <a:xfrm>
          <a:off x="0" y="1038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45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609600</xdr:colOff>
      <xdr:row>9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2076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47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609600</xdr:colOff>
      <xdr:row>15</xdr:row>
      <xdr:rowOff>0</xdr:rowOff>
    </xdr:to>
    <xdr:sp>
      <xdr:nvSpPr>
        <xdr:cNvPr id="48" name="Testo 10"/>
        <xdr:cNvSpPr txBox="1">
          <a:spLocks noChangeArrowheads="1"/>
        </xdr:cNvSpPr>
      </xdr:nvSpPr>
      <xdr:spPr>
        <a:xfrm>
          <a:off x="0" y="31146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49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609600</xdr:colOff>
      <xdr:row>21</xdr:row>
      <xdr:rowOff>0</xdr:rowOff>
    </xdr:to>
    <xdr:sp>
      <xdr:nvSpPr>
        <xdr:cNvPr id="50" name="Testo 10"/>
        <xdr:cNvSpPr txBox="1">
          <a:spLocks noChangeArrowheads="1"/>
        </xdr:cNvSpPr>
      </xdr:nvSpPr>
      <xdr:spPr>
        <a:xfrm>
          <a:off x="0" y="41529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51" name="Testo 10"/>
        <xdr:cNvSpPr txBox="1">
          <a:spLocks noChangeArrowheads="1"/>
        </xdr:cNvSpPr>
      </xdr:nvSpPr>
      <xdr:spPr>
        <a:xfrm>
          <a:off x="0" y="12001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52" name="Testo 10"/>
        <xdr:cNvSpPr txBox="1">
          <a:spLocks noChangeArrowheads="1"/>
        </xdr:cNvSpPr>
      </xdr:nvSpPr>
      <xdr:spPr>
        <a:xfrm>
          <a:off x="0" y="2238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53" name="Testo 10"/>
        <xdr:cNvSpPr txBox="1">
          <a:spLocks noChangeArrowheads="1"/>
        </xdr:cNvSpPr>
      </xdr:nvSpPr>
      <xdr:spPr>
        <a:xfrm>
          <a:off x="0" y="32766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4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5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6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7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58" name="Testo 10"/>
        <xdr:cNvSpPr txBox="1">
          <a:spLocks noChangeArrowheads="1"/>
        </xdr:cNvSpPr>
      </xdr:nvSpPr>
      <xdr:spPr>
        <a:xfrm>
          <a:off x="0" y="43148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2764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22764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2764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2764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27647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2764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276475" y="1428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609600</xdr:colOff>
      <xdr:row>5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428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27647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3771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37719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37719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37719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377190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377190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37719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37719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37719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37719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37719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4003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4003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40030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0</xdr:colOff>
      <xdr:row>3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400300" y="942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4003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400300" y="1743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17430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5"/>
        <xdr:cNvSpPr txBox="1">
          <a:spLocks noChangeArrowheads="1"/>
        </xdr:cNvSpPr>
      </xdr:nvSpPr>
      <xdr:spPr>
        <a:xfrm>
          <a:off x="2400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7" name="Testo 6"/>
        <xdr:cNvSpPr txBox="1">
          <a:spLocks noChangeArrowheads="1"/>
        </xdr:cNvSpPr>
      </xdr:nvSpPr>
      <xdr:spPr>
        <a:xfrm>
          <a:off x="2400300" y="1266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13"/>
  <sheetViews>
    <sheetView zoomScalePageLayoutView="0" workbookViewId="0" topLeftCell="A1">
      <selection activeCell="P3" sqref="P3:S4"/>
    </sheetView>
  </sheetViews>
  <sheetFormatPr defaultColWidth="14.421875" defaultRowHeight="12.75"/>
  <cols>
    <col min="1" max="1" width="7.7109375" style="10" customWidth="1"/>
    <col min="2" max="2" width="11.00390625" style="10" customWidth="1"/>
    <col min="3" max="4" width="9.28125" style="10" customWidth="1"/>
    <col min="5" max="5" width="11.00390625" style="10" customWidth="1"/>
    <col min="6" max="7" width="10.00390625" style="10" customWidth="1"/>
    <col min="8" max="8" width="13.28125" style="10" customWidth="1"/>
    <col min="9" max="9" width="9.28125" style="10" customWidth="1"/>
    <col min="10" max="10" width="9.28125" style="10" bestFit="1" customWidth="1"/>
    <col min="11" max="11" width="9.7109375" style="10" bestFit="1" customWidth="1"/>
    <col min="12" max="12" width="9.28125" style="10" bestFit="1" customWidth="1"/>
    <col min="13" max="14" width="9.7109375" style="10" bestFit="1" customWidth="1"/>
    <col min="15" max="15" width="8.57421875" style="10" customWidth="1"/>
    <col min="16" max="16384" width="14.421875" style="10" customWidth="1"/>
  </cols>
  <sheetData>
    <row r="1" ht="24.75" customHeight="1">
      <c r="A1" s="64" t="s">
        <v>18</v>
      </c>
    </row>
    <row r="2" ht="24.75" customHeight="1">
      <c r="A2" s="2"/>
    </row>
    <row r="3" spans="1:8" ht="15.75" customHeight="1">
      <c r="A3" s="99"/>
      <c r="B3" s="101" t="s">
        <v>99</v>
      </c>
      <c r="C3" s="101"/>
      <c r="D3" s="101"/>
      <c r="E3" s="95" t="s">
        <v>19</v>
      </c>
      <c r="F3" s="95" t="s">
        <v>20</v>
      </c>
      <c r="G3" s="95" t="s">
        <v>21</v>
      </c>
      <c r="H3" s="97" t="s">
        <v>22</v>
      </c>
    </row>
    <row r="4" spans="1:14" ht="49.5" customHeight="1">
      <c r="A4" s="100"/>
      <c r="B4" s="18" t="s">
        <v>23</v>
      </c>
      <c r="C4" s="18" t="s">
        <v>24</v>
      </c>
      <c r="D4" s="18" t="s">
        <v>25</v>
      </c>
      <c r="E4" s="96"/>
      <c r="F4" s="96"/>
      <c r="G4" s="96"/>
      <c r="H4" s="98"/>
      <c r="J4" s="80"/>
      <c r="K4" s="80"/>
      <c r="L4" s="80"/>
      <c r="M4" s="80"/>
      <c r="N4" s="80"/>
    </row>
    <row r="5" spans="1:8" ht="21.75" customHeight="1">
      <c r="A5" s="94" t="s">
        <v>26</v>
      </c>
      <c r="B5" s="94"/>
      <c r="C5" s="94"/>
      <c r="D5" s="94"/>
      <c r="E5" s="94"/>
      <c r="F5" s="94"/>
      <c r="G5" s="94"/>
      <c r="H5" s="94"/>
    </row>
    <row r="6" spans="1:14" ht="12.75">
      <c r="A6" s="13">
        <v>2007</v>
      </c>
      <c r="B6" s="5">
        <v>1488.2246852524017</v>
      </c>
      <c r="C6" s="5">
        <v>1383.6645487075727</v>
      </c>
      <c r="D6" s="5">
        <f>+B6+C6</f>
        <v>2871.8892339599743</v>
      </c>
      <c r="E6" s="5">
        <v>465</v>
      </c>
      <c r="F6" s="5">
        <v>582</v>
      </c>
      <c r="G6" s="5">
        <v>3918.8892339599743</v>
      </c>
      <c r="H6" s="5">
        <v>2910.407134178641</v>
      </c>
      <c r="J6" s="89"/>
      <c r="K6" s="89"/>
      <c r="L6" s="89"/>
      <c r="M6" s="89"/>
      <c r="N6" s="89"/>
    </row>
    <row r="7" spans="1:14" ht="12.75">
      <c r="A7" s="13">
        <v>2008</v>
      </c>
      <c r="B7" s="5">
        <v>1570.5125290175215</v>
      </c>
      <c r="C7" s="5">
        <v>1554.6361675370565</v>
      </c>
      <c r="D7" s="5">
        <f>+B7+C7</f>
        <v>3125.1486965545782</v>
      </c>
      <c r="E7" s="5">
        <v>484</v>
      </c>
      <c r="F7" s="5">
        <v>604</v>
      </c>
      <c r="G7" s="5">
        <v>4213.148696554578</v>
      </c>
      <c r="H7" s="5">
        <v>2955.695358408525</v>
      </c>
      <c r="J7" s="89"/>
      <c r="K7" s="90"/>
      <c r="L7" s="90"/>
      <c r="M7" s="90"/>
      <c r="N7" s="90"/>
    </row>
    <row r="8" spans="1:10" ht="12.75">
      <c r="A8" s="13">
        <v>2009</v>
      </c>
      <c r="B8" s="5">
        <v>1383.267916974074</v>
      </c>
      <c r="C8" s="5">
        <v>1456.5406151917284</v>
      </c>
      <c r="D8" s="5">
        <f>+B8+C8</f>
        <v>2839.8085321658027</v>
      </c>
      <c r="E8" s="5">
        <v>469</v>
      </c>
      <c r="F8" s="5">
        <v>622</v>
      </c>
      <c r="G8" s="5">
        <v>3930.8085321658027</v>
      </c>
      <c r="H8" s="5">
        <v>2794.3793566804056</v>
      </c>
      <c r="J8" s="89"/>
    </row>
    <row r="9" spans="1:11" ht="12.75">
      <c r="A9" s="13">
        <v>2010</v>
      </c>
      <c r="B9" s="5">
        <v>1267.4031730143788</v>
      </c>
      <c r="C9" s="5">
        <v>1526.48100352748</v>
      </c>
      <c r="D9" s="5">
        <f>+B9+C9</f>
        <v>2793.884176541859</v>
      </c>
      <c r="E9" s="5">
        <v>460</v>
      </c>
      <c r="F9" s="5">
        <v>645</v>
      </c>
      <c r="G9" s="5">
        <v>3898.884176541859</v>
      </c>
      <c r="H9" s="5">
        <v>2814.5445845728555</v>
      </c>
      <c r="J9" s="89"/>
      <c r="K9" s="80"/>
    </row>
    <row r="10" spans="1:10" ht="12.75">
      <c r="A10" s="13">
        <v>2011</v>
      </c>
      <c r="B10" s="5">
        <v>1398.9071984039576</v>
      </c>
      <c r="C10" s="5">
        <v>1469.4734709516413</v>
      </c>
      <c r="D10" s="5">
        <f>+B10+C10</f>
        <v>2868.380669355599</v>
      </c>
      <c r="E10" s="5">
        <v>494</v>
      </c>
      <c r="F10" s="5">
        <v>679</v>
      </c>
      <c r="G10" s="5">
        <v>4041.380669355599</v>
      </c>
      <c r="H10" s="5">
        <v>2836.4180822857397</v>
      </c>
      <c r="J10" s="89"/>
    </row>
    <row r="11" spans="1:8" ht="18" customHeight="1">
      <c r="A11" s="94" t="s">
        <v>27</v>
      </c>
      <c r="B11" s="94"/>
      <c r="C11" s="94"/>
      <c r="D11" s="94"/>
      <c r="E11" s="94"/>
      <c r="F11" s="94"/>
      <c r="G11" s="94"/>
      <c r="H11" s="94"/>
    </row>
    <row r="12" spans="1:14" ht="12.75">
      <c r="A12" s="13">
        <v>2007</v>
      </c>
      <c r="B12" s="5">
        <v>6269.459718162897</v>
      </c>
      <c r="C12" s="5">
        <v>5152.657738160189</v>
      </c>
      <c r="D12" s="5">
        <v>11481.865601486648</v>
      </c>
      <c r="E12" s="5">
        <v>2975.3081747088345</v>
      </c>
      <c r="F12" s="5">
        <v>2297.043110790174</v>
      </c>
      <c r="G12" s="5">
        <v>16754.216886985658</v>
      </c>
      <c r="H12" s="5">
        <v>11429.616592445343</v>
      </c>
      <c r="I12" s="89"/>
      <c r="J12" s="89"/>
      <c r="K12" s="89"/>
      <c r="L12" s="89"/>
      <c r="M12" s="80"/>
      <c r="N12" s="80"/>
    </row>
    <row r="13" spans="1:14" ht="12.75">
      <c r="A13" s="13">
        <v>2008</v>
      </c>
      <c r="B13" s="5">
        <v>6441.195597651698</v>
      </c>
      <c r="C13" s="5">
        <v>5389.417588437147</v>
      </c>
      <c r="D13" s="5">
        <f>+B13+C13</f>
        <v>11830.613186088845</v>
      </c>
      <c r="E13" s="5">
        <v>3148.69008067447</v>
      </c>
      <c r="F13" s="5">
        <v>2391.6904066332827</v>
      </c>
      <c r="G13" s="5">
        <v>17370.9936733966</v>
      </c>
      <c r="H13" s="5">
        <v>11384.408110654016</v>
      </c>
      <c r="J13" s="5"/>
      <c r="K13" s="5"/>
      <c r="L13" s="5"/>
      <c r="M13" s="5"/>
      <c r="N13" s="5"/>
    </row>
    <row r="14" spans="1:11" ht="12.75">
      <c r="A14" s="13">
        <v>2009</v>
      </c>
      <c r="B14" s="5">
        <v>6007.864701685288</v>
      </c>
      <c r="C14" s="5">
        <v>4677.540514916094</v>
      </c>
      <c r="D14" s="5">
        <f>+B14+C14</f>
        <v>10685.405216601383</v>
      </c>
      <c r="E14" s="5">
        <v>3028.8762400579853</v>
      </c>
      <c r="F14" s="5">
        <v>2460.940619665055</v>
      </c>
      <c r="G14" s="5">
        <v>16175.222076324422</v>
      </c>
      <c r="H14" s="5">
        <v>10553.481022244096</v>
      </c>
      <c r="J14" s="80"/>
      <c r="K14" s="80"/>
    </row>
    <row r="15" spans="1:8" ht="12.75">
      <c r="A15" s="13">
        <v>2010</v>
      </c>
      <c r="B15" s="5">
        <v>5885.638516572105</v>
      </c>
      <c r="C15" s="5">
        <v>4920.863677028359</v>
      </c>
      <c r="D15" s="5">
        <f>+B15+C15</f>
        <v>10806.502193600463</v>
      </c>
      <c r="E15" s="5">
        <v>2908.9154869863078</v>
      </c>
      <c r="F15" s="5">
        <v>2547.231699209809</v>
      </c>
      <c r="G15" s="5">
        <v>16262.649379796581</v>
      </c>
      <c r="H15" s="5">
        <v>10593.400184123542</v>
      </c>
    </row>
    <row r="16" spans="1:10" ht="12.75">
      <c r="A16" s="13">
        <v>2011</v>
      </c>
      <c r="B16" s="5">
        <v>6431.6307172468605</v>
      </c>
      <c r="C16" s="5">
        <v>4884.444629404352</v>
      </c>
      <c r="D16" s="5">
        <f>+B16+C16</f>
        <v>11316.075346651212</v>
      </c>
      <c r="E16" s="5">
        <v>3123.122830158638</v>
      </c>
      <c r="F16" s="5">
        <v>2677.985259516173</v>
      </c>
      <c r="G16" s="5">
        <v>17117.183436326024</v>
      </c>
      <c r="H16" s="5">
        <v>10903.11876731012</v>
      </c>
      <c r="J16" s="73"/>
    </row>
    <row r="17" spans="1:8" s="11" customFormat="1" ht="18" customHeight="1">
      <c r="A17" s="94" t="s">
        <v>28</v>
      </c>
      <c r="B17" s="94"/>
      <c r="C17" s="94"/>
      <c r="D17" s="94"/>
      <c r="E17" s="94"/>
      <c r="F17" s="94"/>
      <c r="G17" s="94"/>
      <c r="H17" s="94"/>
    </row>
    <row r="18" spans="1:15" s="11" customFormat="1" ht="12.75">
      <c r="A18" s="13">
        <v>2007</v>
      </c>
      <c r="B18" s="5">
        <v>9355.818311837105</v>
      </c>
      <c r="C18" s="5">
        <v>5246.743439426185</v>
      </c>
      <c r="D18" s="5">
        <v>14730.134398513352</v>
      </c>
      <c r="E18" s="5">
        <v>11914.802495291164</v>
      </c>
      <c r="F18" s="5">
        <v>2948.452612623457</v>
      </c>
      <c r="G18" s="5">
        <v>29593.389506427968</v>
      </c>
      <c r="H18" s="5">
        <v>17313.63504071145</v>
      </c>
      <c r="I18" s="5"/>
      <c r="J18" s="5"/>
      <c r="K18" s="5"/>
      <c r="L18" s="5"/>
      <c r="M18" s="5"/>
      <c r="N18" s="5"/>
      <c r="O18" s="5"/>
    </row>
    <row r="19" spans="1:15" s="11" customFormat="1" ht="12.75">
      <c r="A19" s="13">
        <v>2008</v>
      </c>
      <c r="B19" s="5">
        <v>9817.963694907197</v>
      </c>
      <c r="C19" s="5">
        <v>5734.080901534568</v>
      </c>
      <c r="D19" s="5">
        <v>15552.044596441763</v>
      </c>
      <c r="E19" s="5">
        <v>12703.900919325526</v>
      </c>
      <c r="F19" s="5">
        <v>3089.511807143237</v>
      </c>
      <c r="G19" s="5">
        <v>31345.45732291052</v>
      </c>
      <c r="H19" s="5">
        <v>17466.809712525166</v>
      </c>
      <c r="I19" s="5"/>
      <c r="J19" s="5"/>
      <c r="K19" s="5"/>
      <c r="L19" s="5"/>
      <c r="M19" s="5"/>
      <c r="N19" s="5"/>
      <c r="O19" s="5"/>
    </row>
    <row r="20" spans="1:15" s="11" customFormat="1" ht="12.75">
      <c r="A20" s="13">
        <v>2009</v>
      </c>
      <c r="B20" s="5">
        <v>8343.017728314711</v>
      </c>
      <c r="C20" s="5">
        <v>5230.266765083905</v>
      </c>
      <c r="D20" s="5">
        <v>13573.284493398616</v>
      </c>
      <c r="E20" s="5">
        <v>11926.112719942015</v>
      </c>
      <c r="F20" s="5">
        <v>3210.4960365073525</v>
      </c>
      <c r="G20" s="5">
        <v>28709.893249847988</v>
      </c>
      <c r="H20" s="5">
        <v>15760.196703056574</v>
      </c>
      <c r="I20" s="5"/>
      <c r="J20" s="5"/>
      <c r="K20" s="5"/>
      <c r="L20" s="5"/>
      <c r="M20" s="5"/>
      <c r="N20" s="5"/>
      <c r="O20" s="5"/>
    </row>
    <row r="21" spans="1:15" s="11" customFormat="1" ht="12.75">
      <c r="A21" s="13">
        <v>2010</v>
      </c>
      <c r="B21" s="5">
        <v>8709.847205784332</v>
      </c>
      <c r="C21" s="5">
        <v>5216.028897334683</v>
      </c>
      <c r="D21" s="5">
        <v>13925.876103119015</v>
      </c>
      <c r="E21" s="5">
        <v>11894.991161785678</v>
      </c>
      <c r="F21" s="5">
        <v>3305.338886471873</v>
      </c>
      <c r="G21" s="5">
        <v>29126.206151376566</v>
      </c>
      <c r="H21" s="5">
        <v>15778.598063414976</v>
      </c>
      <c r="I21" s="5"/>
      <c r="J21" s="5"/>
      <c r="K21" s="5"/>
      <c r="L21" s="5"/>
      <c r="M21" s="5"/>
      <c r="N21" s="5"/>
      <c r="O21" s="5"/>
    </row>
    <row r="22" spans="1:15" s="11" customFormat="1" ht="12.75">
      <c r="A22" s="13">
        <v>2011</v>
      </c>
      <c r="B22" s="5">
        <v>9903.443542334224</v>
      </c>
      <c r="C22" s="5">
        <v>5015.958616750715</v>
      </c>
      <c r="D22" s="5">
        <v>14919.402159084939</v>
      </c>
      <c r="E22" s="5">
        <v>13171.350614827623</v>
      </c>
      <c r="F22" s="5">
        <v>3466.4756668404116</v>
      </c>
      <c r="G22" s="5">
        <v>31557.228440752977</v>
      </c>
      <c r="H22" s="5">
        <v>16733.75041459282</v>
      </c>
      <c r="I22" s="5"/>
      <c r="J22" s="5"/>
      <c r="K22" s="5"/>
      <c r="L22" s="5"/>
      <c r="M22" s="5"/>
      <c r="N22" s="5"/>
      <c r="O22" s="5"/>
    </row>
    <row r="23" spans="1:15" s="11" customFormat="1" ht="18" customHeight="1">
      <c r="A23" s="94" t="s">
        <v>29</v>
      </c>
      <c r="B23" s="94"/>
      <c r="C23" s="94"/>
      <c r="D23" s="94"/>
      <c r="E23" s="94"/>
      <c r="F23" s="94"/>
      <c r="G23" s="94"/>
      <c r="H23" s="94"/>
      <c r="I23" s="84"/>
      <c r="J23" s="84"/>
      <c r="K23" s="84"/>
      <c r="L23" s="84"/>
      <c r="M23" s="84"/>
      <c r="N23" s="84"/>
      <c r="O23" s="84"/>
    </row>
    <row r="24" spans="1:15" s="11" customFormat="1" ht="12.75">
      <c r="A24" s="13">
        <v>2007</v>
      </c>
      <c r="B24" s="5">
        <v>15625.278030000003</v>
      </c>
      <c r="C24" s="5">
        <v>10399.401177586375</v>
      </c>
      <c r="D24" s="5">
        <v>26212</v>
      </c>
      <c r="E24" s="5">
        <v>14890.110669999998</v>
      </c>
      <c r="F24" s="5">
        <v>5245.495723413631</v>
      </c>
      <c r="G24" s="5">
        <v>46347.606393413625</v>
      </c>
      <c r="H24" s="5">
        <v>28743.251633156793</v>
      </c>
      <c r="I24" s="89"/>
      <c r="J24" s="86"/>
      <c r="K24" s="87"/>
      <c r="L24" s="87"/>
      <c r="M24" s="87"/>
      <c r="N24" s="87"/>
      <c r="O24" s="87"/>
    </row>
    <row r="25" spans="1:15" s="11" customFormat="1" ht="12.75">
      <c r="A25" s="13">
        <v>2008</v>
      </c>
      <c r="B25" s="5">
        <v>16259.159292558896</v>
      </c>
      <c r="C25" s="5">
        <v>11123.498489971715</v>
      </c>
      <c r="D25" s="5">
        <f>+B25+C25</f>
        <v>27382.65778253061</v>
      </c>
      <c r="E25" s="5">
        <v>15852.590999999997</v>
      </c>
      <c r="F25" s="5">
        <v>5481.20221377652</v>
      </c>
      <c r="G25" s="5">
        <v>48716.45099630712</v>
      </c>
      <c r="H25" s="5">
        <v>28851.217823179184</v>
      </c>
      <c r="I25" s="85"/>
      <c r="J25" s="88"/>
      <c r="K25" s="88"/>
      <c r="L25" s="84"/>
      <c r="M25" s="84"/>
      <c r="N25" s="84"/>
      <c r="O25" s="84"/>
    </row>
    <row r="26" spans="1:15" s="11" customFormat="1" ht="12.75">
      <c r="A26" s="13">
        <v>2009</v>
      </c>
      <c r="B26" s="5">
        <v>14350.88243</v>
      </c>
      <c r="C26" s="5">
        <v>9907.807279999999</v>
      </c>
      <c r="D26" s="5">
        <f>+B26+C26</f>
        <v>24258.68971</v>
      </c>
      <c r="E26" s="5">
        <v>14954.98896</v>
      </c>
      <c r="F26" s="5">
        <v>5671.436656172407</v>
      </c>
      <c r="G26" s="5">
        <v>44885.11532617241</v>
      </c>
      <c r="H26" s="5">
        <v>26313.67772530067</v>
      </c>
      <c r="I26" s="85"/>
      <c r="J26" s="84"/>
      <c r="K26" s="84"/>
      <c r="L26" s="84"/>
      <c r="M26" s="84"/>
      <c r="N26" s="84"/>
      <c r="O26" s="84"/>
    </row>
    <row r="27" spans="1:15" s="11" customFormat="1" ht="12.75">
      <c r="A27" s="13">
        <v>2010</v>
      </c>
      <c r="B27" s="5">
        <v>14595.485722356436</v>
      </c>
      <c r="C27" s="5">
        <v>10136.892574363043</v>
      </c>
      <c r="D27" s="5">
        <f>+B27+C27</f>
        <v>24732.37829671948</v>
      </c>
      <c r="E27" s="5">
        <v>14803.906648771987</v>
      </c>
      <c r="F27" s="5">
        <v>5852.570585681682</v>
      </c>
      <c r="G27" s="5">
        <v>45388.85553117315</v>
      </c>
      <c r="H27" s="5">
        <v>26371.99824753852</v>
      </c>
      <c r="I27" s="85"/>
      <c r="J27" s="88"/>
      <c r="K27" s="88"/>
      <c r="L27" s="84"/>
      <c r="M27" s="84"/>
      <c r="N27" s="84"/>
      <c r="O27" s="84"/>
    </row>
    <row r="28" spans="1:15" s="11" customFormat="1" ht="12.75">
      <c r="A28" s="13">
        <v>2011</v>
      </c>
      <c r="B28" s="5">
        <v>16335.074259581084</v>
      </c>
      <c r="C28" s="5">
        <v>9900.403246155067</v>
      </c>
      <c r="D28" s="5">
        <f>+B28+C28</f>
        <v>26235.47750573615</v>
      </c>
      <c r="E28" s="5">
        <v>16294.47344498626</v>
      </c>
      <c r="F28" s="5">
        <v>6144.460926356584</v>
      </c>
      <c r="G28" s="5">
        <v>48674.411877079</v>
      </c>
      <c r="H28" s="5">
        <v>27636.86918190294</v>
      </c>
      <c r="I28" s="85"/>
      <c r="J28" s="84"/>
      <c r="K28" s="84"/>
      <c r="L28" s="84"/>
      <c r="M28" s="84"/>
      <c r="N28" s="84"/>
      <c r="O28" s="84"/>
    </row>
    <row r="29" spans="1:8" s="4" customFormat="1" ht="12.75">
      <c r="A29" s="56"/>
      <c r="B29" s="14"/>
      <c r="C29" s="14"/>
      <c r="D29" s="14"/>
      <c r="E29" s="14"/>
      <c r="F29" s="14"/>
      <c r="G29" s="14"/>
      <c r="H29" s="14"/>
    </row>
    <row r="30" spans="1:8" ht="13.5" customHeight="1">
      <c r="A30" s="15" t="s">
        <v>30</v>
      </c>
      <c r="B30" s="12"/>
      <c r="C30" s="12"/>
      <c r="D30" s="12"/>
      <c r="E30" s="12"/>
      <c r="F30" s="12"/>
      <c r="G30" s="12"/>
      <c r="H30" s="12"/>
    </row>
    <row r="33" spans="1:8" s="11" customFormat="1" ht="12.75">
      <c r="A33" s="10"/>
      <c r="B33" s="10"/>
      <c r="C33" s="10"/>
      <c r="D33" s="10"/>
      <c r="E33" s="10"/>
      <c r="F33" s="10"/>
      <c r="G33" s="10"/>
      <c r="H33" s="10"/>
    </row>
    <row r="34" spans="1:8" ht="12.75">
      <c r="A34" s="11"/>
      <c r="B34" s="11"/>
      <c r="C34" s="11"/>
      <c r="D34" s="11"/>
      <c r="E34" s="11"/>
      <c r="F34" s="11"/>
      <c r="G34" s="11"/>
      <c r="H34" s="11"/>
    </row>
    <row r="43" spans="1:8" s="11" customFormat="1" ht="12.75">
      <c r="A43" s="10"/>
      <c r="B43" s="10"/>
      <c r="C43" s="10"/>
      <c r="D43" s="10"/>
      <c r="E43" s="10"/>
      <c r="F43" s="10"/>
      <c r="G43" s="10"/>
      <c r="H43" s="10"/>
    </row>
    <row r="45" spans="1:8" ht="12.75">
      <c r="A45" s="11"/>
      <c r="B45" s="11"/>
      <c r="C45" s="11"/>
      <c r="D45" s="11"/>
      <c r="E45" s="11"/>
      <c r="F45" s="11"/>
      <c r="G45" s="11"/>
      <c r="H45" s="11"/>
    </row>
    <row r="48" spans="1:8" ht="12.75">
      <c r="A48" s="11"/>
      <c r="B48" s="11"/>
      <c r="C48" s="11"/>
      <c r="D48" s="11"/>
      <c r="E48" s="11"/>
      <c r="F48" s="11"/>
      <c r="G48" s="11"/>
      <c r="H48" s="11"/>
    </row>
    <row r="53" spans="1:8" ht="12.75">
      <c r="A53" s="11"/>
      <c r="B53" s="11"/>
      <c r="C53" s="11"/>
      <c r="D53" s="11"/>
      <c r="E53" s="11"/>
      <c r="F53" s="11"/>
      <c r="G53" s="11"/>
      <c r="H53" s="11"/>
    </row>
    <row r="54" spans="1:8" s="11" customFormat="1" ht="12.75">
      <c r="A54" s="10"/>
      <c r="B54" s="10"/>
      <c r="C54" s="10"/>
      <c r="D54" s="10"/>
      <c r="E54" s="10"/>
      <c r="F54" s="10"/>
      <c r="G54" s="10"/>
      <c r="H54" s="10"/>
    </row>
    <row r="57" spans="1:8" s="11" customFormat="1" ht="12.75">
      <c r="A57" s="10"/>
      <c r="B57" s="10"/>
      <c r="C57" s="10"/>
      <c r="D57" s="10"/>
      <c r="E57" s="10"/>
      <c r="F57" s="10"/>
      <c r="G57" s="10"/>
      <c r="H57" s="10"/>
    </row>
    <row r="59" spans="1:8" ht="12.75">
      <c r="A59" s="11"/>
      <c r="B59" s="11"/>
      <c r="C59" s="11"/>
      <c r="D59" s="11"/>
      <c r="E59" s="11"/>
      <c r="F59" s="11"/>
      <c r="G59" s="11"/>
      <c r="H59" s="11"/>
    </row>
    <row r="62" spans="1:8" s="11" customFormat="1" ht="12.75">
      <c r="A62" s="10"/>
      <c r="B62" s="10"/>
      <c r="C62" s="10"/>
      <c r="D62" s="10"/>
      <c r="E62" s="10"/>
      <c r="F62" s="10"/>
      <c r="G62" s="10"/>
      <c r="H62" s="10"/>
    </row>
    <row r="64" spans="1:8" ht="12.75">
      <c r="A64" s="11"/>
      <c r="B64" s="11"/>
      <c r="C64" s="11"/>
      <c r="D64" s="11"/>
      <c r="E64" s="11"/>
      <c r="F64" s="11"/>
      <c r="G64" s="11"/>
      <c r="H64" s="11"/>
    </row>
    <row r="67" spans="1:8" ht="12.75">
      <c r="A67" s="11"/>
      <c r="B67" s="11"/>
      <c r="C67" s="11"/>
      <c r="D67" s="11"/>
      <c r="E67" s="11"/>
      <c r="F67" s="11"/>
      <c r="G67" s="11"/>
      <c r="H67" s="11"/>
    </row>
    <row r="68" spans="1:8" s="11" customFormat="1" ht="12.75">
      <c r="A68" s="10"/>
      <c r="B68" s="10"/>
      <c r="C68" s="10"/>
      <c r="D68" s="10"/>
      <c r="E68" s="10"/>
      <c r="F68" s="10"/>
      <c r="G68" s="10"/>
      <c r="H68" s="10"/>
    </row>
    <row r="73" s="11" customFormat="1" ht="12.75"/>
    <row r="76" spans="1:8" s="11" customFormat="1" ht="12.75">
      <c r="A76" s="10"/>
      <c r="B76" s="10"/>
      <c r="C76" s="10"/>
      <c r="D76" s="10"/>
      <c r="E76" s="10"/>
      <c r="F76" s="10"/>
      <c r="G76" s="10"/>
      <c r="H76" s="10"/>
    </row>
    <row r="79" spans="1:8" ht="12.75">
      <c r="A79" s="11"/>
      <c r="B79" s="11"/>
      <c r="C79" s="11"/>
      <c r="D79" s="11"/>
      <c r="E79" s="11"/>
      <c r="F79" s="11"/>
      <c r="G79" s="11"/>
      <c r="H79" s="11"/>
    </row>
    <row r="82" s="11" customFormat="1" ht="12.75"/>
    <row r="88" s="11" customFormat="1" ht="12.75"/>
    <row r="91" spans="1:8" s="11" customFormat="1" ht="12.75">
      <c r="A91" s="10"/>
      <c r="B91" s="10"/>
      <c r="C91" s="10"/>
      <c r="D91" s="10"/>
      <c r="E91" s="10"/>
      <c r="F91" s="10"/>
      <c r="G91" s="10"/>
      <c r="H91" s="10"/>
    </row>
    <row r="97" spans="1:8" s="11" customFormat="1" ht="12.75">
      <c r="A97" s="10"/>
      <c r="B97" s="10"/>
      <c r="C97" s="10"/>
      <c r="D97" s="10"/>
      <c r="E97" s="10"/>
      <c r="F97" s="10"/>
      <c r="G97" s="10"/>
      <c r="H97" s="10"/>
    </row>
    <row r="98" spans="1:8" ht="12.75">
      <c r="A98" s="11"/>
      <c r="B98" s="11"/>
      <c r="C98" s="11"/>
      <c r="D98" s="11"/>
      <c r="E98" s="11"/>
      <c r="F98" s="11"/>
      <c r="G98" s="11"/>
      <c r="H98" s="11"/>
    </row>
    <row r="103" spans="1:8" ht="12.75">
      <c r="A103" s="11"/>
      <c r="B103" s="11"/>
      <c r="C103" s="11"/>
      <c r="D103" s="11"/>
      <c r="E103" s="11"/>
      <c r="F103" s="11"/>
      <c r="G103" s="11"/>
      <c r="H103" s="11"/>
    </row>
    <row r="104" spans="1:8" ht="12.75">
      <c r="A104" s="11"/>
      <c r="B104" s="11"/>
      <c r="C104" s="11"/>
      <c r="D104" s="11"/>
      <c r="E104" s="11"/>
      <c r="F104" s="11"/>
      <c r="G104" s="11"/>
      <c r="H104" s="11"/>
    </row>
    <row r="107" spans="1:8" s="11" customFormat="1" ht="12.75">
      <c r="A107" s="10"/>
      <c r="B107" s="10"/>
      <c r="C107" s="10"/>
      <c r="D107" s="10"/>
      <c r="E107" s="10"/>
      <c r="F107" s="10"/>
      <c r="G107" s="10"/>
      <c r="H107" s="10"/>
    </row>
    <row r="112" spans="1:8" s="11" customFormat="1" ht="12.75">
      <c r="A112" s="10"/>
      <c r="B112" s="10"/>
      <c r="C112" s="10"/>
      <c r="D112" s="10"/>
      <c r="E112" s="10"/>
      <c r="F112" s="10"/>
      <c r="G112" s="10"/>
      <c r="H112" s="10"/>
    </row>
    <row r="113" spans="1:8" s="11" customFormat="1" ht="12.75">
      <c r="A113" s="10"/>
      <c r="B113" s="10"/>
      <c r="C113" s="10"/>
      <c r="D113" s="10"/>
      <c r="E113" s="10"/>
      <c r="F113" s="10"/>
      <c r="G113" s="10"/>
      <c r="H113" s="10"/>
    </row>
  </sheetData>
  <sheetProtection/>
  <mergeCells count="10">
    <mergeCell ref="A17:H17"/>
    <mergeCell ref="A23:H23"/>
    <mergeCell ref="A5:H5"/>
    <mergeCell ref="A11:H11"/>
    <mergeCell ref="G3:G4"/>
    <mergeCell ref="H3:H4"/>
    <mergeCell ref="A3:A4"/>
    <mergeCell ref="B3:D3"/>
    <mergeCell ref="E3:E4"/>
    <mergeCell ref="F3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rowBreaks count="1" manualBreakCount="1">
    <brk id="9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J4" sqref="J4"/>
    </sheetView>
  </sheetViews>
  <sheetFormatPr defaultColWidth="10.8515625" defaultRowHeight="12.75"/>
  <cols>
    <col min="1" max="1" width="7.7109375" style="4" customWidth="1"/>
    <col min="2" max="2" width="11.57421875" style="4" customWidth="1"/>
    <col min="3" max="4" width="9.28125" style="4" customWidth="1"/>
    <col min="5" max="5" width="10.57421875" style="4" customWidth="1"/>
    <col min="6" max="7" width="10.00390625" style="4" customWidth="1"/>
    <col min="8" max="8" width="13.28125" style="4" customWidth="1"/>
    <col min="9" max="16384" width="10.8515625" style="15" customWidth="1"/>
  </cols>
  <sheetData>
    <row r="1" spans="1:8" s="20" customFormat="1" ht="24.75" customHeight="1">
      <c r="A1" s="64" t="s">
        <v>33</v>
      </c>
      <c r="B1" s="2"/>
      <c r="C1" s="2"/>
      <c r="D1" s="2"/>
      <c r="E1" s="2"/>
      <c r="F1" s="2"/>
      <c r="G1" s="2"/>
      <c r="H1" s="2"/>
    </row>
    <row r="2" spans="1:8" s="20" customFormat="1" ht="25.5" customHeight="1">
      <c r="A2" s="65" t="s">
        <v>34</v>
      </c>
      <c r="B2" s="2"/>
      <c r="C2" s="2"/>
      <c r="D2" s="2"/>
      <c r="E2" s="2"/>
      <c r="F2" s="2"/>
      <c r="G2" s="2"/>
      <c r="H2" s="2"/>
    </row>
    <row r="3" spans="1:8" ht="19.5" customHeight="1">
      <c r="A3" s="102"/>
      <c r="B3" s="104" t="s">
        <v>99</v>
      </c>
      <c r="C3" s="104"/>
      <c r="D3" s="104"/>
      <c r="E3" s="97" t="s">
        <v>19</v>
      </c>
      <c r="F3" s="95" t="s">
        <v>20</v>
      </c>
      <c r="G3" s="97" t="s">
        <v>21</v>
      </c>
      <c r="H3" s="97" t="s">
        <v>22</v>
      </c>
    </row>
    <row r="4" spans="1:8" ht="45.75" customHeight="1">
      <c r="A4" s="103"/>
      <c r="B4" s="19" t="s">
        <v>23</v>
      </c>
      <c r="C4" s="40" t="s">
        <v>24</v>
      </c>
      <c r="D4" s="18" t="s">
        <v>25</v>
      </c>
      <c r="E4" s="98"/>
      <c r="F4" s="96"/>
      <c r="G4" s="98"/>
      <c r="H4" s="98"/>
    </row>
    <row r="5" spans="1:8" ht="21.75" customHeight="1">
      <c r="A5" s="94" t="s">
        <v>26</v>
      </c>
      <c r="B5" s="94"/>
      <c r="C5" s="94"/>
      <c r="D5" s="94"/>
      <c r="E5" s="94"/>
      <c r="F5" s="94"/>
      <c r="G5" s="94"/>
      <c r="H5" s="94"/>
    </row>
    <row r="6" spans="1:8" s="22" customFormat="1" ht="12.75" customHeight="1">
      <c r="A6" s="13">
        <v>2007</v>
      </c>
      <c r="B6" s="5">
        <v>1403.2902514541365</v>
      </c>
      <c r="C6" s="5">
        <v>1424.9970298169305</v>
      </c>
      <c r="D6" s="5">
        <v>2830.533465031009</v>
      </c>
      <c r="E6" s="5">
        <v>453.90197596417283</v>
      </c>
      <c r="F6" s="5">
        <v>548.2471383564384</v>
      </c>
      <c r="G6" s="5">
        <v>3833.891174714561</v>
      </c>
      <c r="H6" s="5">
        <v>2880.092587668149</v>
      </c>
    </row>
    <row r="7" spans="1:8" s="23" customFormat="1" ht="12.75" customHeight="1">
      <c r="A7" s="13">
        <v>2008</v>
      </c>
      <c r="B7" s="5">
        <v>1400.9696640707086</v>
      </c>
      <c r="C7" s="5">
        <v>1485.4171574868499</v>
      </c>
      <c r="D7" s="5">
        <v>2886.107450175074</v>
      </c>
      <c r="E7" s="5">
        <v>452.883667627844</v>
      </c>
      <c r="F7" s="5">
        <v>549.323553992345</v>
      </c>
      <c r="G7" s="5">
        <v>3889.1563046661277</v>
      </c>
      <c r="H7" s="5">
        <v>2860.40939433988</v>
      </c>
    </row>
    <row r="8" spans="1:8" s="23" customFormat="1" ht="12.75" customHeight="1">
      <c r="A8" s="13">
        <v>2009</v>
      </c>
      <c r="B8" s="5">
        <v>1229.5012964993125</v>
      </c>
      <c r="C8" s="5">
        <v>1501.3054145373617</v>
      </c>
      <c r="D8" s="5">
        <v>2723.7939553751758</v>
      </c>
      <c r="E8" s="5">
        <v>452.99853371502564</v>
      </c>
      <c r="F8" s="5">
        <v>545.7902289971905</v>
      </c>
      <c r="G8" s="5">
        <v>3723.453262910492</v>
      </c>
      <c r="H8" s="5">
        <v>2775.910217155018</v>
      </c>
    </row>
    <row r="9" spans="1:8" s="23" customFormat="1" ht="12.75" customHeight="1">
      <c r="A9" s="13">
        <v>2010</v>
      </c>
      <c r="B9" s="5">
        <v>1206.969865555109</v>
      </c>
      <c r="C9" s="5">
        <v>1498.1601277726102</v>
      </c>
      <c r="D9" s="5">
        <v>2697.118823106304</v>
      </c>
      <c r="E9" s="5">
        <v>448.6051158261865</v>
      </c>
      <c r="F9" s="5">
        <v>553.3010330948598</v>
      </c>
      <c r="G9" s="5">
        <v>3700.9036336580753</v>
      </c>
      <c r="H9" s="5">
        <v>2770.595548596525</v>
      </c>
    </row>
    <row r="10" spans="1:8" s="23" customFormat="1" ht="12.75" customHeight="1">
      <c r="A10" s="13">
        <v>2011</v>
      </c>
      <c r="B10" s="5">
        <v>1203.745463041155</v>
      </c>
      <c r="C10" s="5">
        <v>1438.429653275131</v>
      </c>
      <c r="D10" s="5">
        <v>2635.4412546775848</v>
      </c>
      <c r="E10" s="5">
        <v>452.7452911001951</v>
      </c>
      <c r="F10" s="5">
        <v>574.5322767775546</v>
      </c>
      <c r="G10" s="5">
        <v>3667.794437976699</v>
      </c>
      <c r="H10" s="5">
        <v>2704.5370414328663</v>
      </c>
    </row>
    <row r="11" spans="1:8" s="23" customFormat="1" ht="18" customHeight="1">
      <c r="A11" s="94" t="s">
        <v>27</v>
      </c>
      <c r="B11" s="94"/>
      <c r="C11" s="94"/>
      <c r="D11" s="94"/>
      <c r="E11" s="94"/>
      <c r="F11" s="94"/>
      <c r="G11" s="94"/>
      <c r="H11" s="94"/>
    </row>
    <row r="12" spans="1:10" s="23" customFormat="1" ht="12.75" customHeight="1">
      <c r="A12" s="13">
        <v>2007</v>
      </c>
      <c r="B12" s="5">
        <v>5870.278063685712</v>
      </c>
      <c r="C12" s="5">
        <v>5468.9458769749735</v>
      </c>
      <c r="D12" s="5">
        <v>11346.516580009347</v>
      </c>
      <c r="E12" s="5">
        <v>2885.3847020471762</v>
      </c>
      <c r="F12" s="5">
        <v>2163.39848952039</v>
      </c>
      <c r="G12" s="5">
        <v>16402.70042623951</v>
      </c>
      <c r="H12" s="5">
        <v>11672.018393738092</v>
      </c>
      <c r="I12" s="5"/>
      <c r="J12" s="5"/>
    </row>
    <row r="13" spans="1:10" s="23" customFormat="1" ht="12.75" customHeight="1">
      <c r="A13" s="13">
        <v>2008</v>
      </c>
      <c r="B13" s="5">
        <v>5891.063480274346</v>
      </c>
      <c r="C13" s="5">
        <v>5591.905545417442</v>
      </c>
      <c r="D13" s="5">
        <v>11481.720961557083</v>
      </c>
      <c r="E13" s="5">
        <v>2888.789820603961</v>
      </c>
      <c r="F13" s="5">
        <v>2167.758623040809</v>
      </c>
      <c r="G13" s="5">
        <v>16544.425406138373</v>
      </c>
      <c r="H13" s="5">
        <v>11688.604714550744</v>
      </c>
      <c r="I13" s="5"/>
      <c r="J13" s="5"/>
    </row>
    <row r="14" spans="1:10" s="23" customFormat="1" ht="12.75" customHeight="1">
      <c r="A14" s="13">
        <v>2009</v>
      </c>
      <c r="B14" s="5">
        <v>5459.796354434496</v>
      </c>
      <c r="C14" s="5">
        <v>5357.542494484211</v>
      </c>
      <c r="D14" s="5">
        <v>10807.97674429146</v>
      </c>
      <c r="E14" s="5">
        <v>2901.8304892612045</v>
      </c>
      <c r="F14" s="5">
        <v>2154.8041923915002</v>
      </c>
      <c r="G14" s="5">
        <v>15883.166420673397</v>
      </c>
      <c r="H14" s="5">
        <v>11156.102984522264</v>
      </c>
      <c r="I14" s="5"/>
      <c r="J14" s="5"/>
    </row>
    <row r="15" spans="1:10" s="23" customFormat="1" ht="12.75" customHeight="1">
      <c r="A15" s="13">
        <v>2010</v>
      </c>
      <c r="B15" s="5">
        <v>5394.909904462448</v>
      </c>
      <c r="C15" s="5">
        <v>5357.967525376329</v>
      </c>
      <c r="D15" s="5">
        <v>10736.183287814538</v>
      </c>
      <c r="E15" s="5">
        <v>2883.628687715499</v>
      </c>
      <c r="F15" s="5">
        <v>2181.5608697621033</v>
      </c>
      <c r="G15" s="5">
        <v>15824.81937462421</v>
      </c>
      <c r="H15" s="5">
        <v>11133.55653427006</v>
      </c>
      <c r="I15" s="5"/>
      <c r="J15" s="5"/>
    </row>
    <row r="16" spans="1:8" s="23" customFormat="1" ht="12.75" customHeight="1">
      <c r="A16" s="13">
        <v>2011</v>
      </c>
      <c r="B16" s="5">
        <v>5371.990530532719</v>
      </c>
      <c r="C16" s="5">
        <v>5202.088792701258</v>
      </c>
      <c r="D16" s="5">
        <v>10568.108904174589</v>
      </c>
      <c r="E16" s="5">
        <v>2878.0204590788617</v>
      </c>
      <c r="F16" s="5">
        <v>2262.3186620959177</v>
      </c>
      <c r="G16" s="5">
        <v>15746.44935575577</v>
      </c>
      <c r="H16" s="5">
        <v>10956.030252652192</v>
      </c>
    </row>
    <row r="17" spans="1:8" s="23" customFormat="1" ht="18" customHeight="1">
      <c r="A17" s="94" t="s">
        <v>28</v>
      </c>
      <c r="B17" s="94"/>
      <c r="C17" s="94"/>
      <c r="D17" s="94"/>
      <c r="E17" s="94"/>
      <c r="F17" s="94"/>
      <c r="G17" s="94"/>
      <c r="H17" s="94"/>
    </row>
    <row r="18" spans="1:10" s="23" customFormat="1" ht="12.75" customHeight="1">
      <c r="A18" s="13">
        <v>2007</v>
      </c>
      <c r="B18" s="5">
        <f>+B24-B12</f>
        <v>8106.442339180531</v>
      </c>
      <c r="C18" s="5">
        <f aca="true" t="shared" si="0" ref="C18:H18">+C24-C12</f>
        <v>5014.552369815744</v>
      </c>
      <c r="D18" s="5">
        <f t="shared" si="0"/>
        <v>13133.785902977668</v>
      </c>
      <c r="E18" s="5">
        <f t="shared" si="0"/>
        <v>11633.74458551997</v>
      </c>
      <c r="F18" s="5">
        <f t="shared" si="0"/>
        <v>2786.555440129979</v>
      </c>
      <c r="G18" s="5">
        <f t="shared" si="0"/>
        <v>27555.69671156027</v>
      </c>
      <c r="H18" s="5">
        <f t="shared" si="0"/>
        <v>16661.15650212452</v>
      </c>
      <c r="I18" s="5"/>
      <c r="J18" s="5"/>
    </row>
    <row r="19" spans="1:10" s="23" customFormat="1" ht="12.75" customHeight="1">
      <c r="A19" s="13">
        <v>2008</v>
      </c>
      <c r="B19" s="5">
        <f aca="true" t="shared" si="1" ref="B19:H22">+B25-B13</f>
        <v>8267.539308630146</v>
      </c>
      <c r="C19" s="5">
        <f t="shared" si="1"/>
        <v>5123.996755639092</v>
      </c>
      <c r="D19" s="5">
        <f t="shared" si="1"/>
        <v>13406.959581138548</v>
      </c>
      <c r="E19" s="5">
        <f t="shared" si="1"/>
        <v>11749.21132204834</v>
      </c>
      <c r="F19" s="5">
        <f t="shared" si="1"/>
        <v>2808.4479961814236</v>
      </c>
      <c r="G19" s="5">
        <f t="shared" si="1"/>
        <v>27969.991077751332</v>
      </c>
      <c r="H19" s="5">
        <f t="shared" si="1"/>
        <v>17041.06438684045</v>
      </c>
      <c r="I19" s="5"/>
      <c r="J19" s="5"/>
    </row>
    <row r="20" spans="1:10" s="23" customFormat="1" ht="12.75" customHeight="1">
      <c r="A20" s="13">
        <v>2009</v>
      </c>
      <c r="B20" s="5">
        <f t="shared" si="1"/>
        <v>7867.493311542864</v>
      </c>
      <c r="C20" s="5">
        <f t="shared" si="1"/>
        <v>5228.745727514581</v>
      </c>
      <c r="D20" s="5">
        <f t="shared" si="1"/>
        <v>13093.743698931801</v>
      </c>
      <c r="E20" s="5">
        <f t="shared" si="1"/>
        <v>11777.436545878594</v>
      </c>
      <c r="F20" s="5">
        <f t="shared" si="1"/>
        <v>2787.282765833604</v>
      </c>
      <c r="G20" s="5">
        <f t="shared" si="1"/>
        <v>27645.546689584255</v>
      </c>
      <c r="H20" s="5">
        <f t="shared" si="1"/>
        <v>16851.409024138236</v>
      </c>
      <c r="I20" s="5"/>
      <c r="J20" s="5"/>
    </row>
    <row r="21" spans="1:10" s="23" customFormat="1" ht="12.75" customHeight="1">
      <c r="A21" s="13">
        <v>2010</v>
      </c>
      <c r="B21" s="5">
        <f t="shared" si="1"/>
        <v>7846.376665606916</v>
      </c>
      <c r="C21" s="5">
        <f t="shared" si="1"/>
        <v>5030.66244741395</v>
      </c>
      <c r="D21" s="5">
        <f t="shared" si="1"/>
        <v>12893.918337738369</v>
      </c>
      <c r="E21" s="5">
        <f t="shared" si="1"/>
        <v>11790.352209693621</v>
      </c>
      <c r="F21" s="5">
        <f t="shared" si="1"/>
        <v>2810.5706536939247</v>
      </c>
      <c r="G21" s="5">
        <f t="shared" si="1"/>
        <v>27487.020994607876</v>
      </c>
      <c r="H21" s="5">
        <f t="shared" si="1"/>
        <v>16798.22458299376</v>
      </c>
      <c r="I21" s="5"/>
      <c r="J21" s="5"/>
    </row>
    <row r="22" spans="1:8" s="23" customFormat="1" ht="12.75" customHeight="1">
      <c r="A22" s="13">
        <v>2011</v>
      </c>
      <c r="B22" s="5">
        <f t="shared" si="1"/>
        <v>7916.298714213139</v>
      </c>
      <c r="C22" s="5">
        <f t="shared" si="1"/>
        <v>4977.267753121571</v>
      </c>
      <c r="D22" s="5">
        <f t="shared" si="1"/>
        <v>12914.21940347877</v>
      </c>
      <c r="E22" s="5">
        <f t="shared" si="1"/>
        <v>11867.510303614723</v>
      </c>
      <c r="F22" s="5">
        <f t="shared" si="1"/>
        <v>2905.183835496113</v>
      </c>
      <c r="G22" s="5">
        <f t="shared" si="1"/>
        <v>27682.871839383297</v>
      </c>
      <c r="H22" s="5">
        <f t="shared" si="1"/>
        <v>16844.08399655387</v>
      </c>
    </row>
    <row r="23" spans="1:8" s="22" customFormat="1" ht="18" customHeight="1">
      <c r="A23" s="94" t="s">
        <v>29</v>
      </c>
      <c r="B23" s="94"/>
      <c r="C23" s="94"/>
      <c r="D23" s="94"/>
      <c r="E23" s="94"/>
      <c r="F23" s="94"/>
      <c r="G23" s="94"/>
      <c r="H23" s="94"/>
    </row>
    <row r="24" spans="1:10" s="7" customFormat="1" ht="12.75" customHeight="1">
      <c r="A24" s="13">
        <v>2007</v>
      </c>
      <c r="B24" s="5">
        <v>13976.720402866244</v>
      </c>
      <c r="C24" s="5">
        <v>10483.498246790718</v>
      </c>
      <c r="D24" s="5">
        <v>24480.302482987016</v>
      </c>
      <c r="E24" s="5">
        <v>14519.129287567146</v>
      </c>
      <c r="F24" s="5">
        <v>4949.953929650369</v>
      </c>
      <c r="G24" s="5">
        <v>43958.39713779978</v>
      </c>
      <c r="H24" s="5">
        <v>28333.174895862612</v>
      </c>
      <c r="I24" s="5"/>
      <c r="J24" s="5"/>
    </row>
    <row r="25" spans="1:10" s="22" customFormat="1" ht="12.75" customHeight="1">
      <c r="A25" s="13">
        <v>2008</v>
      </c>
      <c r="B25" s="5">
        <v>14158.602788904493</v>
      </c>
      <c r="C25" s="5">
        <v>10715.902301056534</v>
      </c>
      <c r="D25" s="5">
        <v>24888.68054269563</v>
      </c>
      <c r="E25" s="5">
        <v>14638.001142652301</v>
      </c>
      <c r="F25" s="5">
        <v>4976.206619222233</v>
      </c>
      <c r="G25" s="5">
        <v>44514.416483889705</v>
      </c>
      <c r="H25" s="5">
        <v>28729.669101391195</v>
      </c>
      <c r="I25" s="5"/>
      <c r="J25" s="5"/>
    </row>
    <row r="26" spans="1:10" s="25" customFormat="1" ht="12.75" customHeight="1">
      <c r="A26" s="13">
        <v>2009</v>
      </c>
      <c r="B26" s="5">
        <v>13327.28966597736</v>
      </c>
      <c r="C26" s="5">
        <v>10586.288221998791</v>
      </c>
      <c r="D26" s="5">
        <v>23901.72044322326</v>
      </c>
      <c r="E26" s="5">
        <v>14679.2670351398</v>
      </c>
      <c r="F26" s="5">
        <v>4942.086958225104</v>
      </c>
      <c r="G26" s="5">
        <v>43528.71311025765</v>
      </c>
      <c r="H26" s="5">
        <v>28007.512008660502</v>
      </c>
      <c r="I26" s="5"/>
      <c r="J26" s="5"/>
    </row>
    <row r="27" spans="1:10" s="25" customFormat="1" ht="12.75" customHeight="1">
      <c r="A27" s="13">
        <v>2010</v>
      </c>
      <c r="B27" s="5">
        <v>13241.286570069364</v>
      </c>
      <c r="C27" s="5">
        <v>10388.629972790279</v>
      </c>
      <c r="D27" s="5">
        <v>23630.101625552907</v>
      </c>
      <c r="E27" s="5">
        <v>14673.98089740912</v>
      </c>
      <c r="F27" s="5">
        <v>4992.131523456028</v>
      </c>
      <c r="G27" s="5">
        <v>43311.840369232086</v>
      </c>
      <c r="H27" s="5">
        <v>27931.781117263818</v>
      </c>
      <c r="I27" s="5"/>
      <c r="J27" s="5"/>
    </row>
    <row r="28" spans="1:8" s="25" customFormat="1" ht="12.75" customHeight="1">
      <c r="A28" s="13">
        <v>2011</v>
      </c>
      <c r="B28" s="5">
        <v>13288.289244745858</v>
      </c>
      <c r="C28" s="5">
        <v>10179.35654582283</v>
      </c>
      <c r="D28" s="5">
        <v>23482.32830765336</v>
      </c>
      <c r="E28" s="5">
        <v>14745.530762693585</v>
      </c>
      <c r="F28" s="5">
        <v>5167.5024975920305</v>
      </c>
      <c r="G28" s="5">
        <v>43429.32119513907</v>
      </c>
      <c r="H28" s="5">
        <v>27800.11424920606</v>
      </c>
    </row>
    <row r="29" spans="1:8" s="22" customFormat="1" ht="12.75" customHeight="1">
      <c r="A29" s="27"/>
      <c r="B29" s="28"/>
      <c r="C29" s="28"/>
      <c r="D29" s="28"/>
      <c r="E29" s="28"/>
      <c r="F29" s="28"/>
      <c r="G29" s="29"/>
      <c r="H29" s="29"/>
    </row>
    <row r="30" spans="1:8" s="21" customFormat="1" ht="13.5" customHeight="1">
      <c r="A30" s="30" t="s">
        <v>32</v>
      </c>
      <c r="B30" s="31"/>
      <c r="C30" s="31"/>
      <c r="D30" s="31"/>
      <c r="E30" s="31"/>
      <c r="F30" s="31"/>
      <c r="G30" s="4"/>
      <c r="H30" s="4"/>
    </row>
    <row r="31" spans="1:8" s="22" customFormat="1" ht="9" customHeight="1">
      <c r="A31" s="10"/>
      <c r="B31" s="31"/>
      <c r="C31" s="31"/>
      <c r="D31" s="31"/>
      <c r="E31" s="31"/>
      <c r="F31" s="31"/>
      <c r="G31" s="4"/>
      <c r="H31" s="4"/>
    </row>
    <row r="32" spans="1:8" s="25" customFormat="1" ht="12.75">
      <c r="A32" s="32"/>
      <c r="B32" s="31"/>
      <c r="C32" s="4"/>
      <c r="D32" s="9"/>
      <c r="E32" s="4"/>
      <c r="F32" s="4"/>
      <c r="G32" s="4"/>
      <c r="H32" s="4"/>
    </row>
    <row r="33" spans="1:8" ht="12.75">
      <c r="A33" s="32"/>
      <c r="B33" s="31"/>
      <c r="C33" s="15"/>
      <c r="D33" s="15"/>
      <c r="E33" s="15"/>
      <c r="F33" s="15"/>
      <c r="G33" s="15"/>
      <c r="H33" s="15"/>
    </row>
    <row r="34" spans="1:8" ht="12.75">
      <c r="A34" s="13"/>
      <c r="B34" s="33"/>
      <c r="C34" s="15"/>
      <c r="D34" s="15"/>
      <c r="E34" s="15"/>
      <c r="F34" s="15"/>
      <c r="G34" s="15"/>
      <c r="H34" s="15"/>
    </row>
    <row r="35" spans="1:8" s="7" customFormat="1" ht="12.75">
      <c r="A35" s="4"/>
      <c r="B35" s="33"/>
      <c r="E35" s="33"/>
      <c r="F35" s="33"/>
      <c r="G35" s="4"/>
      <c r="H35" s="4"/>
    </row>
    <row r="36" spans="1:8" s="22" customFormat="1" ht="12.75">
      <c r="A36" s="32"/>
      <c r="B36" s="31"/>
      <c r="D36" s="34"/>
      <c r="E36" s="35"/>
      <c r="F36" s="31"/>
      <c r="G36" s="4"/>
      <c r="H36" s="4"/>
    </row>
    <row r="37" spans="1:8" s="25" customFormat="1" ht="12" customHeight="1">
      <c r="A37" s="32"/>
      <c r="B37" s="31"/>
      <c r="D37" s="36"/>
      <c r="E37" s="31"/>
      <c r="F37" s="31"/>
      <c r="G37" s="4"/>
      <c r="H37" s="4"/>
    </row>
    <row r="38" spans="1:8" s="22" customFormat="1" ht="9" customHeight="1">
      <c r="A38" s="32"/>
      <c r="B38" s="31"/>
      <c r="C38" s="31"/>
      <c r="D38" s="31"/>
      <c r="E38" s="31"/>
      <c r="F38" s="31"/>
      <c r="G38" s="4"/>
      <c r="H38" s="4"/>
    </row>
    <row r="39" spans="1:8" s="21" customFormat="1" ht="12.75">
      <c r="A39" s="32"/>
      <c r="B39" s="31"/>
      <c r="C39" s="31"/>
      <c r="D39" s="31"/>
      <c r="E39" s="31"/>
      <c r="F39" s="31"/>
      <c r="G39" s="4"/>
      <c r="H39" s="4"/>
    </row>
    <row r="40" spans="1:8" s="22" customFormat="1" ht="9" customHeight="1">
      <c r="A40" s="32"/>
      <c r="B40" s="31"/>
      <c r="C40" s="31"/>
      <c r="D40" s="31"/>
      <c r="E40" s="31"/>
      <c r="F40" s="31"/>
      <c r="G40" s="4"/>
      <c r="H40" s="4"/>
    </row>
    <row r="41" spans="1:8" s="25" customFormat="1" ht="12.75">
      <c r="A41" s="37"/>
      <c r="B41" s="38"/>
      <c r="C41" s="38"/>
      <c r="D41" s="38"/>
      <c r="E41" s="38"/>
      <c r="F41" s="38"/>
      <c r="G41" s="4"/>
      <c r="H41" s="4"/>
    </row>
    <row r="42" spans="2:6" ht="12.75">
      <c r="B42" s="33"/>
      <c r="C42" s="33"/>
      <c r="D42" s="33"/>
      <c r="E42" s="33"/>
      <c r="F42" s="33"/>
    </row>
    <row r="43" spans="1:6" ht="12.75">
      <c r="A43" s="32"/>
      <c r="B43" s="31"/>
      <c r="C43" s="31"/>
      <c r="D43" s="31"/>
      <c r="E43" s="31"/>
      <c r="F43" s="31"/>
    </row>
    <row r="44" spans="1:8" s="7" customFormat="1" ht="12.75">
      <c r="A44" s="32"/>
      <c r="B44" s="31"/>
      <c r="C44" s="31"/>
      <c r="D44" s="31"/>
      <c r="E44" s="31"/>
      <c r="F44" s="31"/>
      <c r="G44" s="4"/>
      <c r="H44" s="4"/>
    </row>
  </sheetData>
  <sheetProtection/>
  <mergeCells count="10">
    <mergeCell ref="A5:H5"/>
    <mergeCell ref="A11:H11"/>
    <mergeCell ref="A17:H17"/>
    <mergeCell ref="A23:H23"/>
    <mergeCell ref="G3:G4"/>
    <mergeCell ref="H3:H4"/>
    <mergeCell ref="A3:A4"/>
    <mergeCell ref="B3:D3"/>
    <mergeCell ref="E3:E4"/>
    <mergeCell ref="F3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28.28125" style="4" customWidth="1"/>
    <col min="2" max="5" width="8.7109375" style="4" customWidth="1"/>
    <col min="6" max="6" width="9.421875" style="41" bestFit="1" customWidth="1"/>
    <col min="7" max="7" width="9.421875" style="41" customWidth="1"/>
    <col min="8" max="16384" width="9.140625" style="41" customWidth="1"/>
  </cols>
  <sheetData>
    <row r="1" spans="1:7" s="4" customFormat="1" ht="31.5" customHeight="1">
      <c r="A1" s="2" t="s">
        <v>35</v>
      </c>
      <c r="B1" s="2"/>
      <c r="C1" s="2"/>
      <c r="D1" s="2"/>
      <c r="E1" s="2"/>
      <c r="F1" s="41"/>
      <c r="G1" s="37"/>
    </row>
    <row r="2" spans="1:6" ht="27" customHeight="1">
      <c r="A2" s="42" t="s">
        <v>36</v>
      </c>
      <c r="B2" s="69">
        <v>2007</v>
      </c>
      <c r="C2" s="69">
        <v>2008</v>
      </c>
      <c r="D2" s="69">
        <v>2009</v>
      </c>
      <c r="E2" s="69">
        <v>2010</v>
      </c>
      <c r="F2" s="69">
        <v>2011</v>
      </c>
    </row>
    <row r="3" spans="1:7" s="1" customFormat="1" ht="9" customHeight="1">
      <c r="A3" s="43"/>
      <c r="B3" s="44"/>
      <c r="C3" s="44"/>
      <c r="D3" s="44"/>
      <c r="E3" s="44"/>
      <c r="G3" s="45"/>
    </row>
    <row r="4" spans="1:6" ht="12.75">
      <c r="A4" s="94" t="s">
        <v>26</v>
      </c>
      <c r="B4" s="94"/>
      <c r="C4" s="94"/>
      <c r="D4" s="94"/>
      <c r="E4" s="94"/>
      <c r="F4" s="94"/>
    </row>
    <row r="5" spans="1:5" ht="9" customHeight="1">
      <c r="A5" s="46"/>
      <c r="B5" s="47"/>
      <c r="C5" s="47"/>
      <c r="D5" s="47"/>
      <c r="E5" s="47"/>
    </row>
    <row r="6" spans="1:6" ht="12.75">
      <c r="A6" s="4" t="s">
        <v>37</v>
      </c>
      <c r="B6" s="24">
        <v>8414</v>
      </c>
      <c r="C6" s="24">
        <v>9146</v>
      </c>
      <c r="D6" s="24">
        <v>6122</v>
      </c>
      <c r="E6" s="24">
        <v>8054</v>
      </c>
      <c r="F6" s="24">
        <v>7982</v>
      </c>
    </row>
    <row r="7" spans="1:11" ht="12.75">
      <c r="A7" s="4" t="s">
        <v>38</v>
      </c>
      <c r="B7" s="24">
        <v>2062</v>
      </c>
      <c r="C7" s="24">
        <v>2118</v>
      </c>
      <c r="D7" s="24">
        <v>2246</v>
      </c>
      <c r="E7" s="24">
        <v>2159</v>
      </c>
      <c r="F7" s="24">
        <v>2017</v>
      </c>
      <c r="G7" s="71"/>
      <c r="H7" s="71"/>
      <c r="I7" s="71"/>
      <c r="J7" s="71"/>
      <c r="K7" s="71"/>
    </row>
    <row r="8" spans="1:11" ht="12.75">
      <c r="A8" s="4" t="s">
        <v>39</v>
      </c>
      <c r="B8" s="24">
        <v>1354</v>
      </c>
      <c r="C8" s="24">
        <v>1379</v>
      </c>
      <c r="D8" s="24">
        <v>1320</v>
      </c>
      <c r="E8" s="24">
        <v>1288</v>
      </c>
      <c r="F8" s="24">
        <v>1208</v>
      </c>
      <c r="G8" s="71"/>
      <c r="H8" s="71"/>
      <c r="I8" s="71"/>
      <c r="J8" s="71"/>
      <c r="K8" s="71"/>
    </row>
    <row r="9" spans="1:11" ht="12.75">
      <c r="A9" s="4" t="s">
        <v>40</v>
      </c>
      <c r="B9" s="24">
        <v>1527</v>
      </c>
      <c r="C9" s="24">
        <v>1344</v>
      </c>
      <c r="D9" s="24">
        <v>1516</v>
      </c>
      <c r="E9" s="24">
        <v>1554</v>
      </c>
      <c r="F9" s="24">
        <v>1558</v>
      </c>
      <c r="G9" s="71"/>
      <c r="H9" s="71"/>
      <c r="I9" s="71"/>
      <c r="J9" s="71"/>
      <c r="K9" s="71"/>
    </row>
    <row r="10" spans="1:11" ht="12.75">
      <c r="A10" s="4" t="s">
        <v>41</v>
      </c>
      <c r="B10" s="24">
        <v>865</v>
      </c>
      <c r="C10" s="24">
        <v>842</v>
      </c>
      <c r="D10" s="24">
        <v>830</v>
      </c>
      <c r="E10" s="24">
        <v>526</v>
      </c>
      <c r="F10" s="24">
        <v>638</v>
      </c>
      <c r="G10" s="71"/>
      <c r="H10" s="71"/>
      <c r="I10" s="71"/>
      <c r="J10" s="71"/>
      <c r="K10" s="71"/>
    </row>
    <row r="11" spans="1:11" ht="12.75">
      <c r="A11" s="4" t="s">
        <v>42</v>
      </c>
      <c r="B11" s="24">
        <v>6273.305</v>
      </c>
      <c r="C11" s="24">
        <v>5608</v>
      </c>
      <c r="D11" s="24">
        <v>4299</v>
      </c>
      <c r="E11" s="24">
        <v>4086</v>
      </c>
      <c r="F11" s="24">
        <v>3993</v>
      </c>
      <c r="G11" s="71"/>
      <c r="H11" s="71"/>
      <c r="I11" s="71"/>
      <c r="J11" s="71"/>
      <c r="K11" s="71"/>
    </row>
    <row r="12" spans="1:11" ht="12.75">
      <c r="A12" s="4" t="s">
        <v>43</v>
      </c>
      <c r="B12" s="24">
        <v>1276</v>
      </c>
      <c r="C12" s="24">
        <v>1176</v>
      </c>
      <c r="D12" s="24">
        <v>1069</v>
      </c>
      <c r="E12" s="24">
        <v>706</v>
      </c>
      <c r="F12" s="24">
        <v>1085</v>
      </c>
      <c r="G12" s="71"/>
      <c r="H12" s="71"/>
      <c r="I12" s="71"/>
      <c r="J12" s="71"/>
      <c r="K12" s="71"/>
    </row>
    <row r="13" spans="1:11" ht="12.75">
      <c r="A13" s="4" t="s">
        <v>44</v>
      </c>
      <c r="B13" s="24">
        <v>527</v>
      </c>
      <c r="C13" s="24">
        <v>563</v>
      </c>
      <c r="D13" s="24">
        <v>566</v>
      </c>
      <c r="E13" s="24">
        <v>634</v>
      </c>
      <c r="F13" s="24">
        <v>645</v>
      </c>
      <c r="G13" s="71"/>
      <c r="H13" s="71"/>
      <c r="I13" s="71"/>
      <c r="J13" s="71"/>
      <c r="K13" s="71"/>
    </row>
    <row r="14" spans="1:11" ht="12.75">
      <c r="A14" s="4" t="s">
        <v>45</v>
      </c>
      <c r="B14" s="24">
        <v>3402</v>
      </c>
      <c r="C14" s="24">
        <v>3321</v>
      </c>
      <c r="D14" s="24">
        <v>3309</v>
      </c>
      <c r="E14" s="24">
        <v>3372</v>
      </c>
      <c r="F14" s="24">
        <v>3336</v>
      </c>
      <c r="G14" s="71"/>
      <c r="H14" s="71"/>
      <c r="I14" s="71"/>
      <c r="J14" s="71"/>
      <c r="K14" s="71"/>
    </row>
    <row r="15" spans="1:11" ht="12.75">
      <c r="A15" s="4" t="s">
        <v>46</v>
      </c>
      <c r="B15" s="24">
        <v>467</v>
      </c>
      <c r="C15" s="24">
        <v>487</v>
      </c>
      <c r="D15" s="24">
        <v>446</v>
      </c>
      <c r="E15" s="24">
        <v>476</v>
      </c>
      <c r="F15" s="24">
        <v>525</v>
      </c>
      <c r="G15" s="71"/>
      <c r="H15" s="71"/>
      <c r="I15" s="71"/>
      <c r="J15" s="71"/>
      <c r="K15" s="71"/>
    </row>
    <row r="16" spans="1:11" ht="12.75">
      <c r="A16" s="4" t="s">
        <v>47</v>
      </c>
      <c r="B16" s="24">
        <v>10745</v>
      </c>
      <c r="C16" s="24">
        <v>10678</v>
      </c>
      <c r="D16" s="24">
        <v>12043</v>
      </c>
      <c r="E16" s="24">
        <v>12307</v>
      </c>
      <c r="F16" s="24">
        <v>12372</v>
      </c>
      <c r="G16" s="71"/>
      <c r="H16" s="71"/>
      <c r="I16" s="71"/>
      <c r="J16" s="71"/>
      <c r="K16" s="71"/>
    </row>
    <row r="17" spans="1:11" ht="12.75">
      <c r="A17" s="4" t="s">
        <v>48</v>
      </c>
      <c r="B17" s="24">
        <v>743</v>
      </c>
      <c r="C17" s="24">
        <v>715</v>
      </c>
      <c r="D17" s="24">
        <v>724</v>
      </c>
      <c r="E17" s="24">
        <v>755</v>
      </c>
      <c r="F17" s="24">
        <v>745</v>
      </c>
      <c r="G17" s="71"/>
      <c r="H17" s="71"/>
      <c r="I17" s="71"/>
      <c r="J17" s="71"/>
      <c r="K17" s="71"/>
    </row>
    <row r="18" spans="1:11" ht="12.75">
      <c r="A18" s="4" t="s">
        <v>49</v>
      </c>
      <c r="B18" s="24">
        <v>4908</v>
      </c>
      <c r="C18" s="24">
        <v>4555</v>
      </c>
      <c r="D18" s="24">
        <v>4777</v>
      </c>
      <c r="E18" s="24">
        <v>4526</v>
      </c>
      <c r="F18" s="24">
        <v>4234</v>
      </c>
      <c r="G18" s="71"/>
      <c r="H18" s="71"/>
      <c r="I18" s="71"/>
      <c r="J18" s="71"/>
      <c r="K18" s="71"/>
    </row>
    <row r="19" spans="1:11" ht="12.75">
      <c r="A19" s="4" t="s">
        <v>50</v>
      </c>
      <c r="B19" s="24">
        <v>814</v>
      </c>
      <c r="C19" s="24">
        <v>890</v>
      </c>
      <c r="D19" s="24">
        <v>918</v>
      </c>
      <c r="E19" s="24">
        <v>922</v>
      </c>
      <c r="F19" s="24">
        <v>939</v>
      </c>
      <c r="G19" s="71"/>
      <c r="H19" s="71"/>
      <c r="I19" s="71"/>
      <c r="J19" s="71"/>
      <c r="K19" s="71"/>
    </row>
    <row r="20" spans="1:11" ht="12.75">
      <c r="A20" s="4" t="s">
        <v>51</v>
      </c>
      <c r="B20" s="24">
        <v>575</v>
      </c>
      <c r="C20" s="24">
        <v>568</v>
      </c>
      <c r="D20" s="24">
        <v>575</v>
      </c>
      <c r="E20" s="24">
        <v>652</v>
      </c>
      <c r="F20" s="24">
        <v>632</v>
      </c>
      <c r="G20" s="71"/>
      <c r="H20" s="71"/>
      <c r="I20" s="71"/>
      <c r="J20" s="71"/>
      <c r="K20" s="71"/>
    </row>
    <row r="21" spans="1:11" ht="12.75">
      <c r="A21" s="4" t="s">
        <v>52</v>
      </c>
      <c r="B21" s="24">
        <v>762</v>
      </c>
      <c r="C21" s="24">
        <v>867</v>
      </c>
      <c r="D21" s="24">
        <v>746</v>
      </c>
      <c r="E21" s="24">
        <v>655</v>
      </c>
      <c r="F21" s="24">
        <v>712</v>
      </c>
      <c r="G21" s="71"/>
      <c r="H21" s="71"/>
      <c r="I21" s="71"/>
      <c r="J21" s="71"/>
      <c r="K21" s="71"/>
    </row>
    <row r="22" spans="1:11" ht="12.75">
      <c r="A22" s="4" t="s">
        <v>53</v>
      </c>
      <c r="B22" s="24">
        <v>787</v>
      </c>
      <c r="C22" s="24">
        <v>765</v>
      </c>
      <c r="D22" s="24">
        <v>748</v>
      </c>
      <c r="E22" s="24">
        <v>734</v>
      </c>
      <c r="F22" s="24">
        <v>751</v>
      </c>
      <c r="G22" s="71"/>
      <c r="H22" s="71"/>
      <c r="I22" s="71"/>
      <c r="J22" s="71"/>
      <c r="K22" s="71"/>
    </row>
    <row r="23" spans="1:11" ht="12.75">
      <c r="A23" s="4" t="s">
        <v>54</v>
      </c>
      <c r="B23" s="24">
        <v>162</v>
      </c>
      <c r="C23" s="24">
        <v>166</v>
      </c>
      <c r="D23" s="24">
        <v>170</v>
      </c>
      <c r="E23" s="24">
        <v>168</v>
      </c>
      <c r="F23" s="24">
        <v>169</v>
      </c>
      <c r="G23" s="71"/>
      <c r="H23" s="71"/>
      <c r="I23" s="71"/>
      <c r="J23" s="71"/>
      <c r="K23" s="71"/>
    </row>
    <row r="24" spans="1:11" ht="12.75">
      <c r="A24" s="4" t="s">
        <v>55</v>
      </c>
      <c r="B24" s="24">
        <v>293</v>
      </c>
      <c r="C24" s="24">
        <v>316</v>
      </c>
      <c r="D24" s="24">
        <v>324</v>
      </c>
      <c r="E24" s="24">
        <v>335</v>
      </c>
      <c r="F24" s="24">
        <v>347</v>
      </c>
      <c r="G24" s="71"/>
      <c r="H24" s="71"/>
      <c r="I24" s="71"/>
      <c r="J24" s="71"/>
      <c r="K24" s="71"/>
    </row>
    <row r="25" spans="1:11" ht="12.75">
      <c r="A25" s="4" t="s">
        <v>56</v>
      </c>
      <c r="B25" s="24">
        <v>1624</v>
      </c>
      <c r="C25" s="24">
        <v>1654</v>
      </c>
      <c r="D25" s="24">
        <v>1662</v>
      </c>
      <c r="E25" s="24">
        <v>1657</v>
      </c>
      <c r="F25" s="24">
        <v>1635</v>
      </c>
      <c r="G25" s="71"/>
      <c r="H25" s="71"/>
      <c r="I25" s="71"/>
      <c r="J25" s="71"/>
      <c r="K25" s="71"/>
    </row>
    <row r="26" spans="1:11" ht="12.75">
      <c r="A26" s="4" t="s">
        <v>57</v>
      </c>
      <c r="B26" s="24">
        <v>344</v>
      </c>
      <c r="C26" s="24">
        <v>335</v>
      </c>
      <c r="D26" s="24">
        <v>348</v>
      </c>
      <c r="E26" s="24">
        <v>341</v>
      </c>
      <c r="F26" s="24">
        <v>330</v>
      </c>
      <c r="G26" s="71"/>
      <c r="H26" s="71"/>
      <c r="I26" s="71"/>
      <c r="J26" s="71"/>
      <c r="K26" s="71"/>
    </row>
    <row r="27" spans="1:9" ht="12.75">
      <c r="A27" s="4" t="s">
        <v>58</v>
      </c>
      <c r="B27" s="24">
        <v>637</v>
      </c>
      <c r="C27" s="24">
        <v>643</v>
      </c>
      <c r="D27" s="24">
        <v>655</v>
      </c>
      <c r="E27" s="24">
        <v>648</v>
      </c>
      <c r="F27" s="24">
        <v>659</v>
      </c>
      <c r="G27" s="48"/>
      <c r="H27" s="71"/>
      <c r="I27" s="71"/>
    </row>
    <row r="28" spans="1:7" ht="9" customHeight="1">
      <c r="A28" s="49"/>
      <c r="B28" s="50"/>
      <c r="C28" s="50"/>
      <c r="D28" s="50"/>
      <c r="E28" s="50"/>
      <c r="F28" s="50"/>
      <c r="G28" s="48"/>
    </row>
    <row r="29" spans="1:7" ht="12.75" customHeight="1">
      <c r="A29" s="30" t="s">
        <v>32</v>
      </c>
      <c r="B29" s="24"/>
      <c r="C29" s="24"/>
      <c r="D29" s="24"/>
      <c r="E29" s="24"/>
      <c r="G29" s="24"/>
    </row>
    <row r="30" ht="12.75">
      <c r="G30" s="24"/>
    </row>
    <row r="31" ht="12.75">
      <c r="G31" s="51"/>
    </row>
    <row r="32" spans="6:7" ht="12.75">
      <c r="F32" s="24"/>
      <c r="G32" s="24"/>
    </row>
    <row r="33" spans="2:7" ht="12.75">
      <c r="B33" s="24"/>
      <c r="C33" s="24"/>
      <c r="D33" s="24"/>
      <c r="E33" s="24"/>
      <c r="G33" s="48"/>
    </row>
    <row r="34" spans="6:7" ht="12.75">
      <c r="F34" s="48"/>
      <c r="G34" s="48"/>
    </row>
    <row r="35" ht="12.75">
      <c r="G35" s="48"/>
    </row>
    <row r="36" ht="12.75">
      <c r="G36" s="48"/>
    </row>
    <row r="37" ht="12.75">
      <c r="G37" s="48"/>
    </row>
    <row r="38" ht="12.75">
      <c r="G38" s="48"/>
    </row>
    <row r="39" spans="2:7" ht="12.75">
      <c r="B39" s="24"/>
      <c r="C39" s="24"/>
      <c r="D39" s="24"/>
      <c r="E39" s="24"/>
      <c r="G39" s="48"/>
    </row>
    <row r="40" spans="6:7" ht="12.75">
      <c r="F40" s="48"/>
      <c r="G40" s="48"/>
    </row>
    <row r="41" spans="2:7" ht="12.75">
      <c r="B41" s="24"/>
      <c r="C41" s="24"/>
      <c r="D41" s="24"/>
      <c r="E41" s="24"/>
      <c r="G41" s="48"/>
    </row>
    <row r="42" spans="6:7" ht="12.75">
      <c r="F42" s="48"/>
      <c r="G42" s="48"/>
    </row>
    <row r="43" ht="12.75">
      <c r="G43" s="48"/>
    </row>
    <row r="44" spans="2:7" ht="12.75">
      <c r="B44" s="24"/>
      <c r="C44" s="24"/>
      <c r="D44" s="24"/>
      <c r="E44" s="24"/>
      <c r="G44" s="48"/>
    </row>
    <row r="45" spans="2:7" ht="12.75">
      <c r="B45" s="24"/>
      <c r="C45" s="24"/>
      <c r="D45" s="24"/>
      <c r="E45" s="24"/>
      <c r="F45" s="48"/>
      <c r="G45" s="48"/>
    </row>
    <row r="46" spans="2:7" ht="12.75">
      <c r="B46" s="24"/>
      <c r="C46" s="24"/>
      <c r="D46" s="24"/>
      <c r="E46" s="24"/>
      <c r="F46" s="51"/>
      <c r="G46" s="51"/>
    </row>
    <row r="47" spans="6:7" ht="12.75">
      <c r="F47" s="48"/>
      <c r="G47" s="48"/>
    </row>
    <row r="48" ht="12.75">
      <c r="G48" s="48"/>
    </row>
    <row r="49" ht="12.75">
      <c r="G49" s="48"/>
    </row>
    <row r="50" ht="12.75">
      <c r="G50" s="48"/>
    </row>
    <row r="51" ht="12.75">
      <c r="G51" s="48"/>
    </row>
    <row r="52" ht="12.75">
      <c r="G52" s="48"/>
    </row>
    <row r="53" ht="12.75">
      <c r="G53" s="48"/>
    </row>
    <row r="54" spans="1:7" ht="12.75">
      <c r="A54" s="15"/>
      <c r="B54" s="26"/>
      <c r="C54" s="26"/>
      <c r="D54" s="26"/>
      <c r="E54" s="26"/>
      <c r="G54" s="48"/>
    </row>
    <row r="55" spans="2:7" ht="12.75">
      <c r="B55" s="25"/>
      <c r="C55" s="25"/>
      <c r="D55" s="25"/>
      <c r="E55" s="25"/>
      <c r="F55" s="52"/>
      <c r="G55" s="52"/>
    </row>
    <row r="56" spans="2:7" ht="9" customHeight="1">
      <c r="B56" s="26"/>
      <c r="C56" s="26"/>
      <c r="D56" s="26"/>
      <c r="E56" s="26"/>
      <c r="F56" s="25"/>
      <c r="G56" s="25"/>
    </row>
    <row r="57" spans="2:7" ht="12.75">
      <c r="B57" s="24"/>
      <c r="C57" s="24"/>
      <c r="D57" s="24"/>
      <c r="E57" s="24"/>
      <c r="F57" s="53"/>
      <c r="G57" s="30"/>
    </row>
    <row r="58" spans="2:5" ht="12.75">
      <c r="B58" s="24"/>
      <c r="C58" s="24"/>
      <c r="D58" s="24"/>
      <c r="E58" s="24"/>
    </row>
    <row r="59" spans="2:5" ht="12.75">
      <c r="B59" s="24"/>
      <c r="C59" s="24"/>
      <c r="D59" s="24"/>
      <c r="E59" s="24"/>
    </row>
    <row r="60" spans="2:5" ht="12.75">
      <c r="B60" s="24"/>
      <c r="C60" s="24"/>
      <c r="D60" s="24"/>
      <c r="E60" s="24"/>
    </row>
    <row r="61" spans="2:5" ht="12.75">
      <c r="B61" s="24"/>
      <c r="C61" s="24"/>
      <c r="D61" s="24"/>
      <c r="E61" s="24"/>
    </row>
    <row r="62" spans="2:5" ht="12.75">
      <c r="B62" s="24"/>
      <c r="C62" s="24"/>
      <c r="D62" s="24"/>
      <c r="E62" s="24"/>
    </row>
    <row r="63" spans="2:5" ht="12.75">
      <c r="B63" s="24"/>
      <c r="C63" s="24"/>
      <c r="D63" s="24"/>
      <c r="E63" s="24"/>
    </row>
    <row r="64" spans="2:5" ht="12.75">
      <c r="B64" s="24"/>
      <c r="C64" s="24"/>
      <c r="D64" s="24"/>
      <c r="E64" s="24"/>
    </row>
    <row r="65" spans="2:5" ht="12.75">
      <c r="B65" s="24"/>
      <c r="C65" s="24"/>
      <c r="D65" s="24"/>
      <c r="E65" s="24"/>
    </row>
    <row r="66" spans="2:5" ht="12.75">
      <c r="B66" s="24"/>
      <c r="C66" s="24"/>
      <c r="D66" s="24"/>
      <c r="E66" s="24"/>
    </row>
    <row r="67" spans="2:5" ht="12.75">
      <c r="B67" s="24"/>
      <c r="C67" s="24"/>
      <c r="D67" s="24"/>
      <c r="E67" s="24"/>
    </row>
    <row r="68" spans="2:5" ht="12.75">
      <c r="B68" s="24"/>
      <c r="C68" s="24"/>
      <c r="D68" s="24"/>
      <c r="E68" s="24"/>
    </row>
  </sheetData>
  <sheetProtection/>
  <mergeCells count="1">
    <mergeCell ref="A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13.28125" style="4" customWidth="1"/>
    <col min="2" max="2" width="14.7109375" style="4" customWidth="1"/>
    <col min="3" max="5" width="12.57421875" style="4" customWidth="1"/>
    <col min="6" max="9" width="13.140625" style="4" bestFit="1" customWidth="1"/>
    <col min="10" max="11" width="11.8515625" style="4" bestFit="1" customWidth="1"/>
    <col min="12" max="16384" width="9.140625" style="4" customWidth="1"/>
  </cols>
  <sheetData>
    <row r="1" ht="12.75">
      <c r="A1" s="2" t="s">
        <v>59</v>
      </c>
    </row>
    <row r="2" ht="18.75" customHeight="1">
      <c r="A2" s="65" t="s">
        <v>60</v>
      </c>
    </row>
    <row r="3" spans="1:5" ht="20.25" customHeight="1">
      <c r="A3" s="102"/>
      <c r="B3" s="104" t="s">
        <v>61</v>
      </c>
      <c r="C3" s="104"/>
      <c r="D3" s="104"/>
      <c r="E3" s="104"/>
    </row>
    <row r="4" spans="1:5" ht="24" customHeight="1">
      <c r="A4" s="103"/>
      <c r="B4" s="40" t="s">
        <v>62</v>
      </c>
      <c r="C4" s="40" t="s">
        <v>0</v>
      </c>
      <c r="D4" s="40" t="s">
        <v>63</v>
      </c>
      <c r="E4" s="40" t="s">
        <v>25</v>
      </c>
    </row>
    <row r="5" spans="1:5" ht="21.75" customHeight="1">
      <c r="A5" s="94" t="s">
        <v>26</v>
      </c>
      <c r="B5" s="94"/>
      <c r="C5" s="94"/>
      <c r="D5" s="94"/>
      <c r="E5" s="94"/>
    </row>
    <row r="6" spans="1:5" ht="12.75" customHeight="1">
      <c r="A6" s="92" t="s">
        <v>12</v>
      </c>
      <c r="B6" s="67">
        <v>153</v>
      </c>
      <c r="C6" s="67">
        <v>1147</v>
      </c>
      <c r="D6" s="67">
        <v>2641</v>
      </c>
      <c r="E6" s="67">
        <f>SUM(B6:D6)</f>
        <v>3941</v>
      </c>
    </row>
    <row r="7" spans="1:13" ht="12.75" customHeight="1">
      <c r="A7" s="92" t="s">
        <v>13</v>
      </c>
      <c r="B7" s="67">
        <v>230</v>
      </c>
      <c r="C7" s="67">
        <v>1562</v>
      </c>
      <c r="D7" s="67">
        <v>3234</v>
      </c>
      <c r="E7" s="67">
        <v>5026</v>
      </c>
      <c r="F7" s="81"/>
      <c r="G7" s="81"/>
      <c r="H7" s="81"/>
      <c r="I7" s="81"/>
      <c r="J7" s="75"/>
      <c r="K7" s="75"/>
      <c r="L7" s="75"/>
      <c r="M7" s="75"/>
    </row>
    <row r="8" spans="1:13" ht="12.75" customHeight="1">
      <c r="A8" s="92" t="s">
        <v>14</v>
      </c>
      <c r="B8" s="67">
        <v>213.256</v>
      </c>
      <c r="C8" s="67">
        <v>1710.177</v>
      </c>
      <c r="D8" s="67">
        <v>3010.838</v>
      </c>
      <c r="E8" s="67">
        <v>4934.271</v>
      </c>
      <c r="F8" s="83"/>
      <c r="G8" s="83"/>
      <c r="H8" s="83"/>
      <c r="I8" s="83"/>
      <c r="J8" s="75"/>
      <c r="K8" s="75"/>
      <c r="L8" s="75"/>
      <c r="M8" s="75"/>
    </row>
    <row r="9" spans="1:13" ht="12.75" customHeight="1">
      <c r="A9" s="92" t="s">
        <v>15</v>
      </c>
      <c r="B9" s="67">
        <v>170</v>
      </c>
      <c r="C9" s="67">
        <v>2366</v>
      </c>
      <c r="D9" s="67">
        <v>2364</v>
      </c>
      <c r="E9" s="82">
        <v>4900</v>
      </c>
      <c r="F9" s="74"/>
      <c r="G9" s="74"/>
      <c r="H9" s="74"/>
      <c r="I9" s="74"/>
      <c r="J9" s="75"/>
      <c r="K9" s="75"/>
      <c r="L9" s="75"/>
      <c r="M9" s="75"/>
    </row>
    <row r="10" spans="1:13" ht="12.75" customHeight="1">
      <c r="A10" s="92" t="s">
        <v>16</v>
      </c>
      <c r="B10" s="67">
        <v>149</v>
      </c>
      <c r="C10" s="67">
        <v>2385</v>
      </c>
      <c r="D10" s="67">
        <v>1513</v>
      </c>
      <c r="E10" s="82">
        <f>+B10+C10+D10</f>
        <v>4047</v>
      </c>
      <c r="F10" s="74"/>
      <c r="G10" s="74"/>
      <c r="H10" s="74"/>
      <c r="I10" s="74"/>
      <c r="J10" s="75"/>
      <c r="K10" s="75"/>
      <c r="L10" s="75"/>
      <c r="M10" s="75"/>
    </row>
    <row r="11" spans="1:7" ht="18" customHeight="1">
      <c r="A11" s="94" t="s">
        <v>27</v>
      </c>
      <c r="B11" s="94"/>
      <c r="C11" s="94"/>
      <c r="D11" s="94"/>
      <c r="E11" s="94"/>
      <c r="G11" s="70"/>
    </row>
    <row r="12" spans="1:7" ht="12.75" customHeight="1">
      <c r="A12" s="92" t="s">
        <v>12</v>
      </c>
      <c r="B12" s="67">
        <v>2526.49</v>
      </c>
      <c r="C12" s="67">
        <v>2822.581</v>
      </c>
      <c r="D12" s="67">
        <v>9585.775</v>
      </c>
      <c r="E12" s="67">
        <v>14934.846</v>
      </c>
      <c r="F12" s="70"/>
      <c r="G12" s="70"/>
    </row>
    <row r="13" spans="1:13" ht="12.75" customHeight="1">
      <c r="A13" s="92" t="s">
        <v>13</v>
      </c>
      <c r="B13" s="67">
        <v>2884.384</v>
      </c>
      <c r="C13" s="67">
        <v>3622.475</v>
      </c>
      <c r="D13" s="67">
        <v>11380.431</v>
      </c>
      <c r="E13" s="67">
        <v>17887.29</v>
      </c>
      <c r="F13" s="74"/>
      <c r="G13" s="74"/>
      <c r="H13" s="74"/>
      <c r="I13" s="74"/>
      <c r="J13" s="75"/>
      <c r="K13" s="75"/>
      <c r="L13" s="75"/>
      <c r="M13" s="75"/>
    </row>
    <row r="14" spans="1:13" ht="12.75" customHeight="1">
      <c r="A14" s="92" t="s">
        <v>14</v>
      </c>
      <c r="B14" s="67">
        <v>2685.607</v>
      </c>
      <c r="C14" s="67">
        <v>3505.907</v>
      </c>
      <c r="D14" s="67">
        <v>10109.377</v>
      </c>
      <c r="E14" s="67">
        <v>16300.891</v>
      </c>
      <c r="F14" s="74"/>
      <c r="G14" s="74"/>
      <c r="H14" s="74"/>
      <c r="I14" s="74"/>
      <c r="J14" s="75"/>
      <c r="K14" s="75"/>
      <c r="L14" s="75"/>
      <c r="M14" s="75"/>
    </row>
    <row r="15" spans="1:13" ht="12.75" customHeight="1">
      <c r="A15" s="92" t="s">
        <v>15</v>
      </c>
      <c r="B15" s="67">
        <v>2928</v>
      </c>
      <c r="C15" s="67">
        <v>4973</v>
      </c>
      <c r="D15" s="67">
        <v>9639</v>
      </c>
      <c r="E15" s="67">
        <f>SUM(B15:D15)</f>
        <v>17540</v>
      </c>
      <c r="F15" s="74"/>
      <c r="G15" s="74"/>
      <c r="H15" s="74"/>
      <c r="I15" s="74"/>
      <c r="J15" s="75"/>
      <c r="K15" s="75"/>
      <c r="L15" s="75"/>
      <c r="M15" s="75"/>
    </row>
    <row r="16" spans="1:13" ht="12.75" customHeight="1">
      <c r="A16" s="92" t="s">
        <v>16</v>
      </c>
      <c r="B16" s="67">
        <v>2756</v>
      </c>
      <c r="C16" s="67">
        <v>5051</v>
      </c>
      <c r="D16" s="67">
        <v>6677</v>
      </c>
      <c r="E16" s="67">
        <v>14484</v>
      </c>
      <c r="F16" s="74"/>
      <c r="G16" s="74"/>
      <c r="H16" s="74"/>
      <c r="I16" s="74"/>
      <c r="J16" s="75"/>
      <c r="K16" s="75"/>
      <c r="L16" s="75"/>
      <c r="M16" s="75"/>
    </row>
    <row r="17" spans="1:7" ht="18" customHeight="1">
      <c r="A17" s="94" t="s">
        <v>28</v>
      </c>
      <c r="B17" s="94"/>
      <c r="C17" s="94"/>
      <c r="D17" s="94"/>
      <c r="E17" s="94"/>
      <c r="G17" s="70"/>
    </row>
    <row r="18" spans="1:9" ht="12.75" customHeight="1">
      <c r="A18" s="92" t="s">
        <v>12</v>
      </c>
      <c r="B18" s="67">
        <f>8502+3218</f>
        <v>11720</v>
      </c>
      <c r="C18" s="67">
        <f>7415+1797</f>
        <v>9212</v>
      </c>
      <c r="D18" s="67">
        <f>3700+1376</f>
        <v>5076</v>
      </c>
      <c r="E18" s="67">
        <f>SUM(B18:D18)</f>
        <v>26008</v>
      </c>
      <c r="F18" s="70"/>
      <c r="G18" s="70"/>
      <c r="H18" s="70"/>
      <c r="I18" s="70"/>
    </row>
    <row r="19" spans="1:9" ht="12.75" customHeight="1">
      <c r="A19" s="92" t="s">
        <v>13</v>
      </c>
      <c r="B19" s="67">
        <f aca="true" t="shared" si="0" ref="B19:E20">+B25-B13</f>
        <v>11556.724</v>
      </c>
      <c r="C19" s="67">
        <f t="shared" si="0"/>
        <v>9506.234</v>
      </c>
      <c r="D19" s="67">
        <f t="shared" si="0"/>
        <v>4996.191999999999</v>
      </c>
      <c r="E19" s="67">
        <f t="shared" si="0"/>
        <v>26059.15</v>
      </c>
      <c r="F19" s="70"/>
      <c r="G19" s="70"/>
      <c r="H19" s="70"/>
      <c r="I19" s="70"/>
    </row>
    <row r="20" spans="1:9" ht="12.75" customHeight="1">
      <c r="A20" s="92" t="s">
        <v>14</v>
      </c>
      <c r="B20" s="67">
        <f t="shared" si="0"/>
        <v>12576.528</v>
      </c>
      <c r="C20" s="67">
        <f t="shared" si="0"/>
        <v>8765.056</v>
      </c>
      <c r="D20" s="67">
        <f t="shared" si="0"/>
        <v>5781.644</v>
      </c>
      <c r="E20" s="67">
        <f t="shared" si="0"/>
        <v>27123.228</v>
      </c>
      <c r="F20" s="70"/>
      <c r="G20" s="70"/>
      <c r="H20" s="70"/>
      <c r="I20" s="70"/>
    </row>
    <row r="21" spans="1:9" ht="12.75" customHeight="1">
      <c r="A21" s="92" t="s">
        <v>15</v>
      </c>
      <c r="B21" s="67">
        <v>12816</v>
      </c>
      <c r="C21" s="67">
        <v>8980</v>
      </c>
      <c r="D21" s="67">
        <v>5358</v>
      </c>
      <c r="E21" s="67">
        <f>SUM(B21:D21)</f>
        <v>27154</v>
      </c>
      <c r="F21" s="70"/>
      <c r="G21" s="70"/>
      <c r="H21" s="70"/>
      <c r="I21" s="70"/>
    </row>
    <row r="22" spans="1:9" ht="12.75" customHeight="1">
      <c r="A22" s="92" t="s">
        <v>16</v>
      </c>
      <c r="B22" s="67">
        <f>+B28-B16</f>
        <v>12305</v>
      </c>
      <c r="C22" s="67">
        <f>+C28-C16</f>
        <v>8541</v>
      </c>
      <c r="D22" s="67">
        <f>+D28-D16</f>
        <v>5302</v>
      </c>
      <c r="E22" s="67">
        <f>SUM(B22:D22)</f>
        <v>26148</v>
      </c>
      <c r="F22" s="70"/>
      <c r="G22" s="70"/>
      <c r="H22" s="70"/>
      <c r="I22" s="70"/>
    </row>
    <row r="23" spans="1:7" ht="18" customHeight="1">
      <c r="A23" s="94" t="s">
        <v>29</v>
      </c>
      <c r="B23" s="94"/>
      <c r="C23" s="94"/>
      <c r="D23" s="94"/>
      <c r="E23" s="94"/>
      <c r="G23" s="70"/>
    </row>
    <row r="24" spans="1:10" ht="12.75" customHeight="1">
      <c r="A24" s="92" t="s">
        <v>12</v>
      </c>
      <c r="B24" s="67">
        <v>14246.967</v>
      </c>
      <c r="C24" s="67">
        <v>12034.357</v>
      </c>
      <c r="D24" s="67">
        <v>14661.931</v>
      </c>
      <c r="E24" s="67">
        <v>40943.255</v>
      </c>
      <c r="F24" s="70"/>
      <c r="G24" s="70"/>
      <c r="H24" s="70"/>
      <c r="I24" s="70"/>
      <c r="J24" s="70"/>
    </row>
    <row r="25" spans="1:13" ht="12.75" customHeight="1">
      <c r="A25" s="92" t="s">
        <v>13</v>
      </c>
      <c r="B25" s="67">
        <v>14441.108</v>
      </c>
      <c r="C25" s="67">
        <v>13128.709</v>
      </c>
      <c r="D25" s="67">
        <v>16376.623</v>
      </c>
      <c r="E25" s="67">
        <v>43946.44</v>
      </c>
      <c r="F25" s="74"/>
      <c r="G25" s="74"/>
      <c r="H25" s="74"/>
      <c r="I25" s="74"/>
      <c r="J25" s="70"/>
      <c r="K25" s="70"/>
      <c r="L25" s="70"/>
      <c r="M25" s="70"/>
    </row>
    <row r="26" spans="1:13" ht="12.75" customHeight="1">
      <c r="A26" s="92" t="s">
        <v>14</v>
      </c>
      <c r="B26" s="67">
        <v>15262.135</v>
      </c>
      <c r="C26" s="67">
        <v>12270.963</v>
      </c>
      <c r="D26" s="67">
        <v>15891.021</v>
      </c>
      <c r="E26" s="67">
        <v>43424.119</v>
      </c>
      <c r="F26" s="74"/>
      <c r="G26" s="74"/>
      <c r="H26" s="74"/>
      <c r="I26" s="74"/>
      <c r="J26" s="70"/>
      <c r="K26" s="70"/>
      <c r="L26" s="70"/>
      <c r="M26" s="70"/>
    </row>
    <row r="27" spans="1:13" ht="12.75" customHeight="1">
      <c r="A27" s="92" t="s">
        <v>15</v>
      </c>
      <c r="B27" s="67">
        <v>15743</v>
      </c>
      <c r="C27" s="67">
        <v>13953</v>
      </c>
      <c r="D27" s="67">
        <v>14997</v>
      </c>
      <c r="E27" s="67">
        <f>SUM(B27:D27)</f>
        <v>44693</v>
      </c>
      <c r="F27" s="74"/>
      <c r="G27" s="74"/>
      <c r="H27" s="74"/>
      <c r="I27" s="74"/>
      <c r="J27" s="70"/>
      <c r="K27" s="70"/>
      <c r="L27" s="70"/>
      <c r="M27" s="70"/>
    </row>
    <row r="28" spans="1:13" ht="12.75" customHeight="1">
      <c r="A28" s="92" t="s">
        <v>16</v>
      </c>
      <c r="B28" s="67">
        <v>15061</v>
      </c>
      <c r="C28" s="67">
        <v>13592</v>
      </c>
      <c r="D28" s="67">
        <v>11979</v>
      </c>
      <c r="E28" s="67">
        <f>SUM(B28:D28)</f>
        <v>40632</v>
      </c>
      <c r="F28" s="74"/>
      <c r="G28" s="74"/>
      <c r="H28" s="74"/>
      <c r="I28" s="74"/>
      <c r="J28" s="70"/>
      <c r="K28" s="70"/>
      <c r="L28" s="70"/>
      <c r="M28" s="70"/>
    </row>
    <row r="29" spans="1:5" ht="12.75" customHeight="1">
      <c r="A29" s="55"/>
      <c r="B29" s="14"/>
      <c r="C29" s="14"/>
      <c r="D29" s="14"/>
      <c r="E29" s="56"/>
    </row>
    <row r="30" spans="1:4" ht="13.5" customHeight="1">
      <c r="A30" s="15" t="s">
        <v>31</v>
      </c>
      <c r="B30" s="15"/>
      <c r="C30" s="15"/>
      <c r="D30" s="15"/>
    </row>
    <row r="83" ht="12.75" customHeight="1"/>
  </sheetData>
  <sheetProtection/>
  <mergeCells count="6">
    <mergeCell ref="A11:E11"/>
    <mergeCell ref="A17:E17"/>
    <mergeCell ref="A23:E23"/>
    <mergeCell ref="A3:A4"/>
    <mergeCell ref="B3:E3"/>
    <mergeCell ref="A5:E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 A18:A22 A12:A16 A24:A28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11.8515625" style="4" customWidth="1"/>
    <col min="2" max="2" width="10.140625" style="4" customWidth="1"/>
    <col min="3" max="4" width="8.8515625" style="4" customWidth="1"/>
    <col min="5" max="5" width="9.8515625" style="4" customWidth="1"/>
    <col min="6" max="6" width="9.421875" style="4" customWidth="1"/>
    <col min="7" max="7" width="10.28125" style="4" customWidth="1"/>
    <col min="8" max="9" width="8.8515625" style="4" customWidth="1"/>
    <col min="10" max="16384" width="9.140625" style="4" customWidth="1"/>
  </cols>
  <sheetData>
    <row r="1" spans="1:9" ht="23.25" customHeight="1">
      <c r="A1" s="2" t="s">
        <v>64</v>
      </c>
      <c r="B1" s="2"/>
      <c r="C1" s="2"/>
      <c r="D1" s="2"/>
      <c r="E1" s="2"/>
      <c r="F1" s="2"/>
      <c r="G1" s="2"/>
      <c r="H1" s="2"/>
      <c r="I1" s="2"/>
    </row>
    <row r="2" spans="1:9" ht="42.75" customHeight="1">
      <c r="A2" s="39"/>
      <c r="B2" s="57" t="s">
        <v>65</v>
      </c>
      <c r="C2" s="57" t="s">
        <v>66</v>
      </c>
      <c r="D2" s="57" t="s">
        <v>38</v>
      </c>
      <c r="E2" s="57" t="s">
        <v>67</v>
      </c>
      <c r="F2" s="57" t="s">
        <v>68</v>
      </c>
      <c r="G2" s="57" t="s">
        <v>69</v>
      </c>
      <c r="H2" s="57" t="s">
        <v>70</v>
      </c>
      <c r="I2" s="57" t="s">
        <v>71</v>
      </c>
    </row>
    <row r="3" spans="1:9" ht="21.75" customHeight="1">
      <c r="A3" s="105" t="s">
        <v>26</v>
      </c>
      <c r="B3" s="105"/>
      <c r="C3" s="105"/>
      <c r="D3" s="105"/>
      <c r="E3" s="105"/>
      <c r="F3" s="105"/>
      <c r="G3" s="105"/>
      <c r="H3" s="105"/>
      <c r="I3" s="105"/>
    </row>
    <row r="4" spans="1:9" ht="12.75" customHeight="1">
      <c r="A4" s="58" t="s">
        <v>13</v>
      </c>
      <c r="B4" s="5">
        <v>364385</v>
      </c>
      <c r="C4" s="5">
        <v>17465</v>
      </c>
      <c r="D4" s="5">
        <v>11568</v>
      </c>
      <c r="E4" s="5">
        <v>74876</v>
      </c>
      <c r="F4" s="5">
        <v>133800</v>
      </c>
      <c r="G4" s="5">
        <v>158537</v>
      </c>
      <c r="H4" s="5">
        <v>96462</v>
      </c>
      <c r="I4" s="5">
        <v>99749</v>
      </c>
    </row>
    <row r="5" spans="1:9" ht="12.75" customHeight="1">
      <c r="A5" s="58" t="s">
        <v>14</v>
      </c>
      <c r="B5" s="5">
        <v>258046</v>
      </c>
      <c r="C5" s="8">
        <v>16284</v>
      </c>
      <c r="D5" s="8">
        <v>12218</v>
      </c>
      <c r="E5" s="5">
        <v>73938</v>
      </c>
      <c r="F5" s="54">
        <v>148363</v>
      </c>
      <c r="G5" s="5">
        <v>160097</v>
      </c>
      <c r="H5" s="5">
        <v>96197</v>
      </c>
      <c r="I5" s="5">
        <v>101160</v>
      </c>
    </row>
    <row r="6" spans="1:9" ht="12.75" customHeight="1">
      <c r="A6" s="58" t="s">
        <v>15</v>
      </c>
      <c r="B6" s="5">
        <v>330236</v>
      </c>
      <c r="C6" s="5">
        <v>15453</v>
      </c>
      <c r="D6" s="8">
        <v>11485</v>
      </c>
      <c r="E6" s="5">
        <v>74625</v>
      </c>
      <c r="F6" s="54">
        <v>140386</v>
      </c>
      <c r="G6" s="54">
        <v>162767</v>
      </c>
      <c r="H6" s="5">
        <v>94921</v>
      </c>
      <c r="I6" s="5">
        <v>87263</v>
      </c>
    </row>
    <row r="7" spans="1:9" ht="12.75" customHeight="1">
      <c r="A7" s="58" t="s">
        <v>16</v>
      </c>
      <c r="B7" s="54">
        <v>317711</v>
      </c>
      <c r="C7" s="5">
        <v>8771</v>
      </c>
      <c r="D7" s="54">
        <v>11112</v>
      </c>
      <c r="E7" s="54">
        <v>87676</v>
      </c>
      <c r="F7" s="54">
        <v>139392</v>
      </c>
      <c r="G7" s="54">
        <v>164439</v>
      </c>
      <c r="H7" s="54">
        <v>94096</v>
      </c>
      <c r="I7" s="54">
        <v>85697</v>
      </c>
    </row>
    <row r="8" spans="1:9" ht="12.75" customHeight="1">
      <c r="A8" s="58" t="s">
        <v>17</v>
      </c>
      <c r="B8" s="54">
        <v>312972</v>
      </c>
      <c r="C8" s="91" t="s">
        <v>1</v>
      </c>
      <c r="D8" s="54">
        <v>10841</v>
      </c>
      <c r="E8" s="54">
        <v>59079</v>
      </c>
      <c r="F8" s="54">
        <v>130344</v>
      </c>
      <c r="G8" s="54">
        <v>164448</v>
      </c>
      <c r="H8" s="54">
        <v>91237</v>
      </c>
      <c r="I8" s="91" t="s">
        <v>1</v>
      </c>
    </row>
    <row r="9" spans="1:9" ht="21.75" customHeight="1">
      <c r="A9" s="94" t="s">
        <v>72</v>
      </c>
      <c r="B9" s="94"/>
      <c r="C9" s="94"/>
      <c r="D9" s="94"/>
      <c r="E9" s="94"/>
      <c r="F9" s="94"/>
      <c r="G9" s="94"/>
      <c r="H9" s="94"/>
      <c r="I9" s="94"/>
    </row>
    <row r="10" spans="1:9" ht="12.75" customHeight="1">
      <c r="A10" s="15" t="s">
        <v>2</v>
      </c>
      <c r="B10" s="5">
        <v>41115</v>
      </c>
      <c r="C10" s="91" t="s">
        <v>1</v>
      </c>
      <c r="D10" s="54">
        <v>946</v>
      </c>
      <c r="E10" s="54">
        <v>15428</v>
      </c>
      <c r="F10" s="54">
        <v>30040</v>
      </c>
      <c r="G10" s="54">
        <v>25240</v>
      </c>
      <c r="H10">
        <v>5066</v>
      </c>
      <c r="I10" s="91" t="s">
        <v>1</v>
      </c>
    </row>
    <row r="11" spans="1:9" ht="12.75" customHeight="1">
      <c r="A11" s="15" t="s">
        <v>3</v>
      </c>
      <c r="B11" s="5">
        <v>41400</v>
      </c>
      <c r="C11" s="91" t="s">
        <v>1</v>
      </c>
      <c r="D11" s="54">
        <v>680</v>
      </c>
      <c r="E11" s="54">
        <v>12014</v>
      </c>
      <c r="F11" s="54">
        <v>10500</v>
      </c>
      <c r="G11" s="54">
        <v>8700</v>
      </c>
      <c r="H11">
        <v>194</v>
      </c>
      <c r="I11" s="91" t="s">
        <v>1</v>
      </c>
    </row>
    <row r="12" spans="1:9" ht="12.75" customHeight="1">
      <c r="A12" s="15" t="s">
        <v>4</v>
      </c>
      <c r="B12" s="5">
        <v>35810</v>
      </c>
      <c r="C12" s="91" t="s">
        <v>1</v>
      </c>
      <c r="D12" s="54">
        <v>440</v>
      </c>
      <c r="E12" s="54">
        <v>3045</v>
      </c>
      <c r="F12" s="54" t="s">
        <v>1</v>
      </c>
      <c r="G12" s="54">
        <v>13520</v>
      </c>
      <c r="H12">
        <v>33600</v>
      </c>
      <c r="I12" s="91" t="s">
        <v>1</v>
      </c>
    </row>
    <row r="13" spans="1:9" ht="12.75" customHeight="1">
      <c r="A13" s="15" t="s">
        <v>5</v>
      </c>
      <c r="B13" s="5">
        <v>50121</v>
      </c>
      <c r="C13" s="91" t="s">
        <v>1</v>
      </c>
      <c r="D13" s="54" t="s">
        <v>1</v>
      </c>
      <c r="E13" s="54">
        <v>585</v>
      </c>
      <c r="F13" s="54">
        <v>900</v>
      </c>
      <c r="G13" s="54">
        <v>16260</v>
      </c>
      <c r="H13">
        <v>5635</v>
      </c>
      <c r="I13" s="91" t="s">
        <v>1</v>
      </c>
    </row>
    <row r="14" spans="1:9" ht="12.75" customHeight="1">
      <c r="A14" s="15" t="s">
        <v>6</v>
      </c>
      <c r="B14" s="5">
        <v>1730</v>
      </c>
      <c r="C14" s="91" t="s">
        <v>1</v>
      </c>
      <c r="D14" s="54">
        <v>550</v>
      </c>
      <c r="E14" s="54">
        <v>1622</v>
      </c>
      <c r="F14" s="54">
        <v>1820</v>
      </c>
      <c r="G14" s="54">
        <v>35150</v>
      </c>
      <c r="H14">
        <v>11000</v>
      </c>
      <c r="I14" s="91" t="s">
        <v>1</v>
      </c>
    </row>
    <row r="15" spans="1:9" ht="12.75" customHeight="1">
      <c r="A15" s="15" t="s">
        <v>7</v>
      </c>
      <c r="B15" s="5">
        <v>88487</v>
      </c>
      <c r="C15" s="91" t="s">
        <v>1</v>
      </c>
      <c r="D15" s="54">
        <v>80</v>
      </c>
      <c r="E15" s="54">
        <v>11644</v>
      </c>
      <c r="F15" s="54">
        <v>15565</v>
      </c>
      <c r="G15" s="54">
        <v>22400</v>
      </c>
      <c r="H15">
        <v>7030</v>
      </c>
      <c r="I15" s="91" t="s">
        <v>1</v>
      </c>
    </row>
    <row r="16" spans="1:9" ht="12.75" customHeight="1">
      <c r="A16" s="15" t="s">
        <v>8</v>
      </c>
      <c r="B16" s="5">
        <v>14080</v>
      </c>
      <c r="C16" s="91" t="s">
        <v>1</v>
      </c>
      <c r="D16" s="54">
        <v>1300</v>
      </c>
      <c r="E16" s="54">
        <v>5530</v>
      </c>
      <c r="F16" s="54">
        <v>4500</v>
      </c>
      <c r="G16" s="54">
        <v>6450</v>
      </c>
      <c r="H16">
        <v>3760</v>
      </c>
      <c r="I16" s="91" t="s">
        <v>1</v>
      </c>
    </row>
    <row r="17" spans="1:9" ht="12.75" customHeight="1">
      <c r="A17" s="15" t="s">
        <v>9</v>
      </c>
      <c r="B17" s="5">
        <v>14229</v>
      </c>
      <c r="C17" s="91" t="s">
        <v>1</v>
      </c>
      <c r="D17" s="54">
        <v>6725</v>
      </c>
      <c r="E17" s="54">
        <v>6376</v>
      </c>
      <c r="F17" s="54">
        <v>2439</v>
      </c>
      <c r="G17" s="54">
        <v>10728</v>
      </c>
      <c r="H17" s="4">
        <f>300+23752</f>
        <v>24052</v>
      </c>
      <c r="I17" s="91" t="s">
        <v>1</v>
      </c>
    </row>
    <row r="18" spans="1:9" ht="12.75" customHeight="1">
      <c r="A18" s="15" t="s">
        <v>10</v>
      </c>
      <c r="B18" s="5">
        <v>26000</v>
      </c>
      <c r="C18" s="91" t="s">
        <v>1</v>
      </c>
      <c r="D18" s="54">
        <v>120</v>
      </c>
      <c r="E18" s="54">
        <v>2835</v>
      </c>
      <c r="F18" s="54">
        <v>64580</v>
      </c>
      <c r="G18" s="54">
        <v>26000</v>
      </c>
      <c r="H18">
        <v>900</v>
      </c>
      <c r="I18" s="91" t="s">
        <v>1</v>
      </c>
    </row>
    <row r="19" spans="1:9" s="7" customFormat="1" ht="21.75" customHeight="1">
      <c r="A19" s="94" t="s">
        <v>73</v>
      </c>
      <c r="B19" s="94"/>
      <c r="C19" s="94"/>
      <c r="D19" s="94"/>
      <c r="E19" s="94"/>
      <c r="F19" s="94"/>
      <c r="G19" s="94"/>
      <c r="H19" s="94"/>
      <c r="I19" s="94"/>
    </row>
    <row r="20" spans="1:9" ht="12.75" customHeight="1">
      <c r="A20" s="15" t="s">
        <v>75</v>
      </c>
      <c r="B20" s="54">
        <v>1254301</v>
      </c>
      <c r="C20" s="91" t="s">
        <v>1</v>
      </c>
      <c r="D20" s="54">
        <v>37553</v>
      </c>
      <c r="E20" s="54">
        <v>218815</v>
      </c>
      <c r="F20" s="54">
        <v>369920</v>
      </c>
      <c r="G20" s="54">
        <v>934829</v>
      </c>
      <c r="H20" s="54">
        <v>164798</v>
      </c>
      <c r="I20" s="91" t="s">
        <v>1</v>
      </c>
    </row>
    <row r="21" spans="1:9" ht="12.75" customHeight="1">
      <c r="A21" s="15" t="s">
        <v>76</v>
      </c>
      <c r="B21" s="54">
        <v>2047752</v>
      </c>
      <c r="C21" s="91" t="s">
        <v>1</v>
      </c>
      <c r="D21" s="54">
        <v>24538</v>
      </c>
      <c r="E21" s="54">
        <v>108326</v>
      </c>
      <c r="F21" s="54">
        <v>352754</v>
      </c>
      <c r="G21" s="54">
        <v>222990</v>
      </c>
      <c r="H21" s="54">
        <v>926</v>
      </c>
      <c r="I21" s="91" t="s">
        <v>1</v>
      </c>
    </row>
    <row r="22" spans="1:9" s="1" customFormat="1" ht="12.75" customHeight="1">
      <c r="A22" s="15" t="s">
        <v>29</v>
      </c>
      <c r="B22" s="54">
        <v>3302053</v>
      </c>
      <c r="C22" s="91" t="s">
        <v>1</v>
      </c>
      <c r="D22" s="54">
        <v>62091</v>
      </c>
      <c r="E22" s="54">
        <v>327141</v>
      </c>
      <c r="F22" s="54">
        <v>722674</v>
      </c>
      <c r="G22" s="54">
        <v>1157819</v>
      </c>
      <c r="H22" s="54">
        <v>165724</v>
      </c>
      <c r="I22" s="91" t="s">
        <v>1</v>
      </c>
    </row>
    <row r="23" spans="1:9" s="1" customFormat="1" ht="24.75" customHeight="1">
      <c r="A23" s="66" t="s">
        <v>77</v>
      </c>
      <c r="B23" s="60">
        <f>+B8/B22*100</f>
        <v>9.478103470780148</v>
      </c>
      <c r="C23" s="91" t="s">
        <v>1</v>
      </c>
      <c r="D23" s="60">
        <f>+D8/D22*100</f>
        <v>17.459857306211852</v>
      </c>
      <c r="E23" s="60">
        <f>+E8/E22*100</f>
        <v>18.059185488825918</v>
      </c>
      <c r="F23" s="60">
        <f>+F8/F22*100</f>
        <v>18.036348339638618</v>
      </c>
      <c r="G23" s="60">
        <f>+G8/G22*100</f>
        <v>14.203256294809465</v>
      </c>
      <c r="H23" s="60">
        <f>+H8/H22*100</f>
        <v>55.05358306582028</v>
      </c>
      <c r="I23" s="91" t="s">
        <v>1</v>
      </c>
    </row>
    <row r="24" spans="1:9" ht="12.75" customHeight="1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3.5" customHeight="1">
      <c r="A25" s="15" t="s">
        <v>32</v>
      </c>
      <c r="B25" s="15"/>
      <c r="C25" s="15"/>
      <c r="D25" s="15"/>
      <c r="E25" s="15"/>
      <c r="F25" s="15"/>
      <c r="G25" s="15"/>
      <c r="H25" s="15"/>
      <c r="I25" s="15"/>
    </row>
    <row r="26" ht="12.75">
      <c r="A26" s="93" t="s">
        <v>100</v>
      </c>
    </row>
    <row r="28" spans="2:9" ht="12.75" customHeight="1">
      <c r="B28" s="8"/>
      <c r="C28" s="8"/>
      <c r="D28" s="8"/>
      <c r="E28" s="8"/>
      <c r="F28" s="8"/>
      <c r="G28" s="8"/>
      <c r="H28"/>
      <c r="I28" s="8"/>
    </row>
    <row r="29" spans="2:9" ht="12.75" customHeight="1">
      <c r="B29" s="5"/>
      <c r="C29" s="5"/>
      <c r="D29" s="5"/>
      <c r="E29" s="5"/>
      <c r="F29" s="5"/>
      <c r="G29" s="5"/>
      <c r="I29" s="5"/>
    </row>
    <row r="30" spans="2:9" ht="12.75">
      <c r="B30" s="5"/>
      <c r="C30" s="5"/>
      <c r="D30" s="5"/>
      <c r="E30" s="5"/>
      <c r="F30" s="5"/>
      <c r="G30" s="5"/>
      <c r="I30" s="5"/>
    </row>
    <row r="31" spans="2:9" ht="12.75">
      <c r="B31" s="5"/>
      <c r="C31" s="5"/>
      <c r="D31" s="5"/>
      <c r="E31" s="5"/>
      <c r="F31" s="5"/>
      <c r="G31" s="5"/>
      <c r="H31" s="5"/>
      <c r="I31" s="5"/>
    </row>
  </sheetData>
  <sheetProtection/>
  <mergeCells count="3">
    <mergeCell ref="A19:I19"/>
    <mergeCell ref="A3:I3"/>
    <mergeCell ref="A9:I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6">
      <selection activeCell="N3" sqref="N3"/>
    </sheetView>
  </sheetViews>
  <sheetFormatPr defaultColWidth="9.140625" defaultRowHeight="12.75"/>
  <cols>
    <col min="1" max="1" width="9.421875" style="4" customWidth="1"/>
    <col min="2" max="3" width="9.7109375" style="4" customWidth="1"/>
    <col min="4" max="4" width="0.85546875" style="4" customWidth="1"/>
    <col min="5" max="6" width="9.7109375" style="4" customWidth="1"/>
    <col min="7" max="7" width="0.85546875" style="4" customWidth="1"/>
    <col min="8" max="8" width="9.7109375" style="4" customWidth="1"/>
    <col min="9" max="9" width="10.140625" style="4" customWidth="1"/>
    <col min="10" max="16384" width="9.140625" style="4" customWidth="1"/>
  </cols>
  <sheetData>
    <row r="1" spans="1:9" ht="25.5" customHeight="1">
      <c r="A1" s="2" t="s">
        <v>78</v>
      </c>
      <c r="B1" s="2"/>
      <c r="C1" s="2"/>
      <c r="D1" s="2"/>
      <c r="E1" s="2"/>
      <c r="F1" s="2"/>
      <c r="G1" s="2"/>
      <c r="H1" s="2"/>
      <c r="I1" s="2"/>
    </row>
    <row r="2" spans="1:9" ht="21.75" customHeight="1">
      <c r="A2" s="106"/>
      <c r="B2" s="108" t="s">
        <v>79</v>
      </c>
      <c r="C2" s="108"/>
      <c r="D2" s="16"/>
      <c r="E2" s="108" t="s">
        <v>54</v>
      </c>
      <c r="F2" s="108"/>
      <c r="G2" s="16"/>
      <c r="H2" s="108" t="s">
        <v>80</v>
      </c>
      <c r="I2" s="108"/>
    </row>
    <row r="3" spans="1:9" ht="25.5">
      <c r="A3" s="107"/>
      <c r="B3" s="57" t="s">
        <v>81</v>
      </c>
      <c r="C3" s="57" t="s">
        <v>82</v>
      </c>
      <c r="D3" s="18"/>
      <c r="E3" s="57" t="s">
        <v>81</v>
      </c>
      <c r="F3" s="57" t="s">
        <v>82</v>
      </c>
      <c r="G3" s="18"/>
      <c r="H3" s="57" t="s">
        <v>81</v>
      </c>
      <c r="I3" s="57" t="s">
        <v>82</v>
      </c>
    </row>
    <row r="4" spans="1:9" ht="24.75" customHeight="1">
      <c r="A4" s="105" t="s">
        <v>26</v>
      </c>
      <c r="B4" s="105"/>
      <c r="C4" s="105"/>
      <c r="D4" s="105"/>
      <c r="E4" s="105"/>
      <c r="F4" s="105"/>
      <c r="G4" s="105"/>
      <c r="H4" s="105"/>
      <c r="I4" s="105"/>
    </row>
    <row r="5" spans="1:11" ht="12.75" customHeight="1">
      <c r="A5" s="92" t="s">
        <v>11</v>
      </c>
      <c r="B5" s="54">
        <v>116</v>
      </c>
      <c r="C5" s="76">
        <v>28.7</v>
      </c>
      <c r="E5" s="54">
        <v>175</v>
      </c>
      <c r="F5" s="76">
        <v>12.9</v>
      </c>
      <c r="H5" s="54">
        <v>301</v>
      </c>
      <c r="I5" s="76">
        <v>31</v>
      </c>
      <c r="J5" s="77"/>
      <c r="K5" s="9"/>
    </row>
    <row r="6" spans="1:11" ht="12.75" customHeight="1">
      <c r="A6" s="92" t="s">
        <v>12</v>
      </c>
      <c r="B6" s="54">
        <v>106</v>
      </c>
      <c r="C6" s="76">
        <v>26.8</v>
      </c>
      <c r="E6" s="54">
        <v>165</v>
      </c>
      <c r="F6" s="76">
        <v>12.3</v>
      </c>
      <c r="H6" s="54">
        <v>284</v>
      </c>
      <c r="I6" s="76">
        <v>28</v>
      </c>
      <c r="J6" s="77"/>
      <c r="K6" s="9"/>
    </row>
    <row r="7" spans="1:11" ht="12.75" customHeight="1">
      <c r="A7" s="92">
        <v>2008</v>
      </c>
      <c r="B7" s="54">
        <v>99</v>
      </c>
      <c r="C7" s="76">
        <v>23.8</v>
      </c>
      <c r="E7" s="54">
        <v>153</v>
      </c>
      <c r="F7" s="76">
        <v>11.4</v>
      </c>
      <c r="H7" s="54">
        <v>267</v>
      </c>
      <c r="I7" s="76">
        <v>27</v>
      </c>
      <c r="J7" s="77"/>
      <c r="K7" s="9"/>
    </row>
    <row r="8" spans="1:11" ht="12.75" customHeight="1">
      <c r="A8" s="92" t="s">
        <v>14</v>
      </c>
      <c r="B8" s="54">
        <v>92</v>
      </c>
      <c r="C8" s="76">
        <v>22.5</v>
      </c>
      <c r="E8" s="54">
        <v>156</v>
      </c>
      <c r="F8" s="76">
        <v>12.7</v>
      </c>
      <c r="H8" s="54">
        <v>259</v>
      </c>
      <c r="I8" s="76">
        <v>26.6</v>
      </c>
      <c r="J8" s="77"/>
      <c r="K8" s="9"/>
    </row>
    <row r="9" spans="1:11" ht="12.75" customHeight="1">
      <c r="A9" s="92" t="s">
        <v>15</v>
      </c>
      <c r="B9" s="54">
        <v>85</v>
      </c>
      <c r="C9" s="76">
        <v>21.4</v>
      </c>
      <c r="E9" s="54">
        <v>158</v>
      </c>
      <c r="F9" s="76">
        <v>13.7</v>
      </c>
      <c r="H9" s="54">
        <v>244</v>
      </c>
      <c r="I9" s="76">
        <v>24.9</v>
      </c>
      <c r="J9" s="77"/>
      <c r="K9" s="9"/>
    </row>
    <row r="10" spans="1:9" ht="18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</row>
    <row r="11" spans="1:12" ht="12.75" customHeight="1">
      <c r="A11" s="92" t="s">
        <v>11</v>
      </c>
      <c r="B11" s="54">
        <v>564</v>
      </c>
      <c r="C11" s="76">
        <v>143.3</v>
      </c>
      <c r="E11" s="54">
        <v>1906</v>
      </c>
      <c r="F11" s="9">
        <v>143.1</v>
      </c>
      <c r="H11" s="54">
        <v>4431</v>
      </c>
      <c r="I11" s="76">
        <v>38.7</v>
      </c>
      <c r="K11" s="78"/>
      <c r="L11" s="75"/>
    </row>
    <row r="12" spans="1:12" ht="12.75" customHeight="1">
      <c r="A12" s="92" t="s">
        <v>12</v>
      </c>
      <c r="B12" s="54">
        <v>552</v>
      </c>
      <c r="C12" s="76">
        <v>141.6</v>
      </c>
      <c r="E12" s="54">
        <v>1857</v>
      </c>
      <c r="F12" s="9">
        <v>139.3</v>
      </c>
      <c r="H12" s="54">
        <v>4390</v>
      </c>
      <c r="I12" s="76">
        <v>38.3</v>
      </c>
      <c r="K12" s="78"/>
      <c r="L12" s="75"/>
    </row>
    <row r="13" spans="1:12" ht="12.75" customHeight="1">
      <c r="A13" s="92">
        <v>2008</v>
      </c>
      <c r="B13" s="54">
        <v>522</v>
      </c>
      <c r="C13" s="76">
        <v>130.5</v>
      </c>
      <c r="E13" s="54">
        <v>1841</v>
      </c>
      <c r="F13" s="9">
        <v>139.3</v>
      </c>
      <c r="H13" s="54">
        <v>4142</v>
      </c>
      <c r="I13" s="76">
        <v>37</v>
      </c>
      <c r="K13" s="78"/>
      <c r="L13" s="75"/>
    </row>
    <row r="14" spans="1:12" ht="12.75" customHeight="1">
      <c r="A14" s="92" t="s">
        <v>14</v>
      </c>
      <c r="B14" s="54">
        <v>501</v>
      </c>
      <c r="C14" s="76">
        <v>125.6</v>
      </c>
      <c r="E14" s="54">
        <v>1838</v>
      </c>
      <c r="F14" s="9">
        <v>144.2</v>
      </c>
      <c r="H14" s="54">
        <v>4023</v>
      </c>
      <c r="I14" s="76">
        <v>35.9</v>
      </c>
      <c r="K14" s="78"/>
      <c r="L14" s="75"/>
    </row>
    <row r="15" spans="1:12" ht="12.75" customHeight="1">
      <c r="A15" s="92" t="s">
        <v>15</v>
      </c>
      <c r="B15" s="54">
        <v>489</v>
      </c>
      <c r="C15" s="76">
        <v>124</v>
      </c>
      <c r="E15" s="54">
        <v>1852</v>
      </c>
      <c r="F15" s="9">
        <v>150.7</v>
      </c>
      <c r="H15" s="54">
        <v>3739</v>
      </c>
      <c r="I15" s="76">
        <v>33</v>
      </c>
      <c r="K15" s="78"/>
      <c r="L15" s="75"/>
    </row>
    <row r="16" spans="1:9" ht="18" customHeight="1">
      <c r="A16" s="94" t="s">
        <v>28</v>
      </c>
      <c r="B16" s="94"/>
      <c r="C16" s="94"/>
      <c r="D16" s="94"/>
      <c r="E16" s="94"/>
      <c r="F16" s="94"/>
      <c r="G16" s="94"/>
      <c r="H16" s="94"/>
      <c r="I16" s="94"/>
    </row>
    <row r="17" spans="1:16" ht="12.75" customHeight="1">
      <c r="A17" s="92" t="s">
        <v>11</v>
      </c>
      <c r="B17" s="5">
        <f>3243+242</f>
        <v>3485</v>
      </c>
      <c r="C17" s="79">
        <v>967</v>
      </c>
      <c r="D17" s="5"/>
      <c r="E17" s="5">
        <v>11474</v>
      </c>
      <c r="F17" s="79">
        <v>1416.1</v>
      </c>
      <c r="G17" s="5"/>
      <c r="H17" s="5">
        <f>159+2308</f>
        <v>2467</v>
      </c>
      <c r="I17" s="79">
        <v>22.7</v>
      </c>
      <c r="J17" s="77"/>
      <c r="K17" s="9"/>
      <c r="L17" s="9"/>
      <c r="M17" s="9"/>
      <c r="N17" s="9"/>
      <c r="O17" s="9"/>
      <c r="P17" s="9"/>
    </row>
    <row r="18" spans="1:16" ht="12.75" customHeight="1">
      <c r="A18" s="92" t="s">
        <v>12</v>
      </c>
      <c r="B18" s="5">
        <f>3185+241</f>
        <v>3426</v>
      </c>
      <c r="C18" s="79">
        <v>981</v>
      </c>
      <c r="D18" s="5"/>
      <c r="E18" s="5">
        <v>11739</v>
      </c>
      <c r="F18" s="79">
        <v>1464.1</v>
      </c>
      <c r="G18" s="5"/>
      <c r="H18" s="5">
        <f>155+2338</f>
        <v>2493</v>
      </c>
      <c r="I18" s="79">
        <v>23</v>
      </c>
      <c r="J18" s="77"/>
      <c r="K18" s="9"/>
      <c r="L18" s="9"/>
      <c r="M18" s="9"/>
      <c r="N18" s="9"/>
      <c r="O18" s="9"/>
      <c r="P18" s="9"/>
    </row>
    <row r="19" spans="1:16" ht="12.75" customHeight="1">
      <c r="A19" s="92">
        <v>2008</v>
      </c>
      <c r="B19" s="5">
        <v>3311</v>
      </c>
      <c r="C19" s="79">
        <v>928.8</v>
      </c>
      <c r="D19" s="5"/>
      <c r="E19" s="5">
        <v>11775</v>
      </c>
      <c r="F19" s="79">
        <v>1466.7</v>
      </c>
      <c r="G19" s="5"/>
      <c r="H19" s="5">
        <v>2358</v>
      </c>
      <c r="I19" s="79">
        <v>22.7</v>
      </c>
      <c r="J19" s="77"/>
      <c r="K19" s="9"/>
      <c r="L19" s="9"/>
      <c r="M19" s="9"/>
      <c r="N19" s="9"/>
      <c r="O19" s="9"/>
      <c r="P19" s="9"/>
    </row>
    <row r="20" spans="1:16" s="1" customFormat="1" ht="12.75" customHeight="1">
      <c r="A20" s="92" t="s">
        <v>14</v>
      </c>
      <c r="B20" s="5">
        <f>+B26-B14</f>
        <v>3337</v>
      </c>
      <c r="C20" s="79">
        <f>+C26-C14</f>
        <v>929.4</v>
      </c>
      <c r="D20" s="79"/>
      <c r="E20" s="5">
        <f>+E26-E14</f>
        <v>11756</v>
      </c>
      <c r="F20" s="79">
        <f>+F26-F14</f>
        <v>1483.8</v>
      </c>
      <c r="G20" s="79"/>
      <c r="H20" s="5">
        <f>+H26-H14</f>
        <v>2399</v>
      </c>
      <c r="I20" s="79">
        <f>+I26-I14</f>
        <v>23.1</v>
      </c>
      <c r="J20" s="77"/>
      <c r="K20" s="9"/>
      <c r="L20" s="9"/>
      <c r="M20" s="9"/>
      <c r="N20" s="9"/>
      <c r="O20" s="9"/>
      <c r="P20" s="9"/>
    </row>
    <row r="21" spans="1:18" s="1" customFormat="1" ht="12.75" customHeight="1">
      <c r="A21" s="92" t="s">
        <v>15</v>
      </c>
      <c r="B21" s="5">
        <v>3373</v>
      </c>
      <c r="C21" s="79">
        <v>951.3</v>
      </c>
      <c r="E21" s="5">
        <v>11912</v>
      </c>
      <c r="F21" s="79">
        <v>1522.2</v>
      </c>
      <c r="H21" s="5">
        <v>2249</v>
      </c>
      <c r="I21" s="79">
        <v>21.3</v>
      </c>
      <c r="J21" s="77"/>
      <c r="K21" s="77"/>
      <c r="L21" s="77"/>
      <c r="M21" s="77"/>
      <c r="N21" s="77"/>
      <c r="O21" s="77"/>
      <c r="P21" s="77"/>
      <c r="Q21" s="77"/>
      <c r="R21" s="77"/>
    </row>
    <row r="22" spans="1:9" ht="18" customHeight="1">
      <c r="A22" s="94" t="s">
        <v>29</v>
      </c>
      <c r="B22" s="94"/>
      <c r="C22" s="94"/>
      <c r="D22" s="94"/>
      <c r="E22" s="94"/>
      <c r="F22" s="94"/>
      <c r="G22" s="94"/>
      <c r="H22" s="94"/>
      <c r="I22" s="94"/>
    </row>
    <row r="23" spans="1:10" ht="12.75" customHeight="1">
      <c r="A23" s="92" t="s">
        <v>11</v>
      </c>
      <c r="B23" s="54">
        <v>4049</v>
      </c>
      <c r="C23" s="76">
        <v>1110.3</v>
      </c>
      <c r="D23" s="54"/>
      <c r="E23" s="54">
        <v>13380</v>
      </c>
      <c r="F23" s="76">
        <v>1559.2</v>
      </c>
      <c r="G23" s="54"/>
      <c r="H23" s="54">
        <v>6898</v>
      </c>
      <c r="I23" s="76">
        <v>61.4</v>
      </c>
      <c r="J23" s="9"/>
    </row>
    <row r="24" spans="1:10" ht="12.75" customHeight="1">
      <c r="A24" s="92" t="s">
        <v>12</v>
      </c>
      <c r="B24" s="54">
        <v>3978</v>
      </c>
      <c r="C24" s="76">
        <v>1122.6</v>
      </c>
      <c r="D24" s="54"/>
      <c r="E24" s="54">
        <v>13596</v>
      </c>
      <c r="F24" s="76">
        <v>1603.4</v>
      </c>
      <c r="G24" s="54"/>
      <c r="H24" s="54">
        <v>6883</v>
      </c>
      <c r="I24" s="76">
        <v>61.3</v>
      </c>
      <c r="J24" s="9"/>
    </row>
    <row r="25" spans="1:10" ht="12.75" customHeight="1">
      <c r="A25" s="92">
        <v>2008</v>
      </c>
      <c r="B25" s="5">
        <v>3833</v>
      </c>
      <c r="C25" s="79">
        <v>1059.3</v>
      </c>
      <c r="D25" s="5"/>
      <c r="E25" s="5">
        <v>13616</v>
      </c>
      <c r="F25" s="79">
        <v>1606</v>
      </c>
      <c r="G25" s="5"/>
      <c r="H25" s="5">
        <v>6500</v>
      </c>
      <c r="I25" s="79">
        <v>59.7</v>
      </c>
      <c r="J25" s="9"/>
    </row>
    <row r="26" spans="1:10" s="1" customFormat="1" ht="12.75" customHeight="1">
      <c r="A26" s="92" t="s">
        <v>14</v>
      </c>
      <c r="B26" s="5">
        <v>3838</v>
      </c>
      <c r="C26" s="79">
        <v>1055</v>
      </c>
      <c r="E26" s="5">
        <v>13594</v>
      </c>
      <c r="F26" s="79">
        <v>1628</v>
      </c>
      <c r="H26" s="5">
        <v>6422</v>
      </c>
      <c r="I26" s="79">
        <v>59</v>
      </c>
      <c r="J26" s="9"/>
    </row>
    <row r="27" spans="1:10" s="1" customFormat="1" ht="12.75" customHeight="1">
      <c r="A27" s="92" t="s">
        <v>15</v>
      </c>
      <c r="B27" s="5">
        <v>3862</v>
      </c>
      <c r="C27" s="79">
        <v>1075.3</v>
      </c>
      <c r="E27" s="5">
        <v>13764</v>
      </c>
      <c r="F27" s="79">
        <v>1672.9</v>
      </c>
      <c r="H27" s="5">
        <v>5988</v>
      </c>
      <c r="I27" s="79">
        <v>54.3</v>
      </c>
      <c r="J27" s="9"/>
    </row>
    <row r="28" spans="1:9" ht="9" customHeight="1">
      <c r="A28" s="55"/>
      <c r="B28" s="14"/>
      <c r="C28" s="14"/>
      <c r="D28" s="14"/>
      <c r="E28" s="14"/>
      <c r="F28" s="14"/>
      <c r="G28" s="14"/>
      <c r="H28" s="14"/>
      <c r="I28" s="14"/>
    </row>
    <row r="29" spans="1:9" ht="13.5" customHeight="1">
      <c r="A29" s="15" t="s">
        <v>32</v>
      </c>
      <c r="B29" s="15"/>
      <c r="C29" s="15"/>
      <c r="D29" s="15"/>
      <c r="E29" s="15"/>
      <c r="F29" s="15"/>
      <c r="G29" s="15"/>
      <c r="H29" s="15"/>
      <c r="I29" s="15"/>
    </row>
    <row r="30" ht="12.75" customHeight="1"/>
    <row r="31" spans="1:9" ht="12.75" customHeight="1">
      <c r="A31" s="59"/>
      <c r="B31" s="60"/>
      <c r="C31" s="60"/>
      <c r="D31" s="60"/>
      <c r="E31" s="60"/>
      <c r="F31" s="60"/>
      <c r="G31" s="60"/>
      <c r="H31" s="60"/>
      <c r="I31" s="60"/>
    </row>
    <row r="32" spans="1:9" ht="12.75" customHeight="1">
      <c r="A32" s="59"/>
      <c r="B32" s="60"/>
      <c r="C32" s="60"/>
      <c r="D32" s="60"/>
      <c r="E32" s="60"/>
      <c r="F32" s="60"/>
      <c r="G32" s="60"/>
      <c r="H32" s="60"/>
      <c r="I32" s="60"/>
    </row>
    <row r="33" spans="1:9" ht="12.75" customHeight="1">
      <c r="A33" s="59"/>
      <c r="B33" s="60"/>
      <c r="C33" s="60"/>
      <c r="D33" s="60"/>
      <c r="E33" s="60"/>
      <c r="F33" s="60"/>
      <c r="G33" s="60"/>
      <c r="H33" s="60"/>
      <c r="I33" s="60"/>
    </row>
    <row r="34" ht="9" customHeight="1"/>
    <row r="37" spans="2:9" ht="12.75">
      <c r="B37" s="9"/>
      <c r="C37" s="9"/>
      <c r="D37" s="9"/>
      <c r="E37" s="9"/>
      <c r="F37" s="9"/>
      <c r="G37" s="9"/>
      <c r="H37" s="9"/>
      <c r="I37" s="9"/>
    </row>
    <row r="38" ht="12.75" customHeight="1"/>
    <row r="39" spans="2:9" ht="12.75" customHeight="1">
      <c r="B39" s="9"/>
      <c r="C39" s="9"/>
      <c r="D39" s="9"/>
      <c r="E39" s="9"/>
      <c r="F39" s="9"/>
      <c r="G39" s="9"/>
      <c r="H39" s="9"/>
      <c r="I39" s="9"/>
    </row>
    <row r="73" ht="25.5" customHeight="1"/>
    <row r="74" ht="12.75" customHeight="1"/>
  </sheetData>
  <sheetProtection/>
  <mergeCells count="8">
    <mergeCell ref="A22:I22"/>
    <mergeCell ref="A2:A3"/>
    <mergeCell ref="B2:C2"/>
    <mergeCell ref="E2:F2"/>
    <mergeCell ref="H2:I2"/>
    <mergeCell ref="A4:I4"/>
    <mergeCell ref="A10:I10"/>
    <mergeCell ref="A16:I1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4">
      <selection activeCell="J21" sqref="J21"/>
    </sheetView>
  </sheetViews>
  <sheetFormatPr defaultColWidth="9.140625" defaultRowHeight="12.75"/>
  <cols>
    <col min="1" max="1" width="11.7109375" style="4" customWidth="1"/>
    <col min="2" max="2" width="10.7109375" style="4" customWidth="1"/>
    <col min="3" max="3" width="13.140625" style="4" customWidth="1"/>
    <col min="4" max="4" width="10.7109375" style="4" customWidth="1"/>
    <col min="5" max="5" width="9.57421875" style="4" customWidth="1"/>
    <col min="6" max="6" width="10.00390625" style="4" customWidth="1"/>
    <col min="7" max="7" width="9.7109375" style="4" bestFit="1" customWidth="1"/>
    <col min="8" max="16384" width="9.140625" style="4" customWidth="1"/>
  </cols>
  <sheetData>
    <row r="1" spans="1:6" ht="24" customHeight="1">
      <c r="A1" s="2" t="s">
        <v>83</v>
      </c>
      <c r="B1" s="3"/>
      <c r="C1" s="3"/>
      <c r="D1" s="3"/>
      <c r="E1" s="3"/>
      <c r="F1" s="3"/>
    </row>
    <row r="2" spans="1:6" ht="33" customHeight="1">
      <c r="A2" s="61"/>
      <c r="B2" s="57" t="s">
        <v>84</v>
      </c>
      <c r="C2" s="57" t="s">
        <v>85</v>
      </c>
      <c r="D2" s="57" t="s">
        <v>86</v>
      </c>
      <c r="E2" s="57" t="s">
        <v>87</v>
      </c>
      <c r="F2" s="57" t="s">
        <v>25</v>
      </c>
    </row>
    <row r="3" spans="1:6" ht="24.75" customHeight="1">
      <c r="A3" s="110" t="s">
        <v>26</v>
      </c>
      <c r="B3" s="110"/>
      <c r="C3" s="110"/>
      <c r="D3" s="110"/>
      <c r="E3" s="110"/>
      <c r="F3" s="110"/>
    </row>
    <row r="4" spans="1:8" ht="12.75" customHeight="1">
      <c r="A4" s="58" t="s">
        <v>12</v>
      </c>
      <c r="B4" s="72">
        <v>6900</v>
      </c>
      <c r="C4" s="72">
        <v>456</v>
      </c>
      <c r="D4" s="72">
        <v>1</v>
      </c>
      <c r="E4" s="68">
        <v>167</v>
      </c>
      <c r="F4" s="72">
        <v>7524</v>
      </c>
      <c r="G4" s="8"/>
      <c r="H4" s="8"/>
    </row>
    <row r="5" spans="1:8" ht="12.75" customHeight="1">
      <c r="A5" s="58" t="s">
        <v>13</v>
      </c>
      <c r="B5" s="72">
        <v>6346</v>
      </c>
      <c r="C5" s="72">
        <v>476</v>
      </c>
      <c r="D5" s="72">
        <v>3</v>
      </c>
      <c r="E5" s="68">
        <v>163</v>
      </c>
      <c r="F5" s="72">
        <v>6988</v>
      </c>
      <c r="G5" s="8"/>
      <c r="H5" s="8"/>
    </row>
    <row r="6" spans="1:8" ht="12.75" customHeight="1">
      <c r="A6" s="58" t="s">
        <v>14</v>
      </c>
      <c r="B6" s="72">
        <v>6736</v>
      </c>
      <c r="C6" s="72">
        <v>495</v>
      </c>
      <c r="D6" s="72">
        <v>1</v>
      </c>
      <c r="E6" s="72">
        <v>185</v>
      </c>
      <c r="F6" s="72">
        <v>7417</v>
      </c>
      <c r="G6" s="8"/>
      <c r="H6" s="8"/>
    </row>
    <row r="7" spans="1:8" ht="12.75" customHeight="1">
      <c r="A7" s="58" t="s">
        <v>15</v>
      </c>
      <c r="B7" s="72">
        <v>7632</v>
      </c>
      <c r="C7" s="72">
        <v>482</v>
      </c>
      <c r="D7" s="72">
        <v>0</v>
      </c>
      <c r="E7" s="72">
        <f>184+13</f>
        <v>197</v>
      </c>
      <c r="F7" s="72">
        <f>SUM(B7:E7)</f>
        <v>8311</v>
      </c>
      <c r="G7" s="8"/>
      <c r="H7" s="8"/>
    </row>
    <row r="8" spans="1:8" ht="12.75" customHeight="1">
      <c r="A8" s="58" t="s">
        <v>16</v>
      </c>
      <c r="B8" s="72">
        <v>6636</v>
      </c>
      <c r="C8" s="72">
        <v>526</v>
      </c>
      <c r="D8" s="72">
        <v>2</v>
      </c>
      <c r="E8" s="72">
        <f>295+10</f>
        <v>305</v>
      </c>
      <c r="F8" s="72">
        <f>SUM(B8:E8)</f>
        <v>7469</v>
      </c>
      <c r="G8" s="8"/>
      <c r="H8" s="8"/>
    </row>
    <row r="9" spans="1:6" ht="18" customHeight="1">
      <c r="A9" s="94" t="s">
        <v>27</v>
      </c>
      <c r="B9" s="94"/>
      <c r="C9" s="94"/>
      <c r="D9" s="94"/>
      <c r="E9" s="94"/>
      <c r="F9" s="94"/>
    </row>
    <row r="10" spans="1:9" s="7" customFormat="1" ht="12.75">
      <c r="A10" s="58" t="s">
        <v>12</v>
      </c>
      <c r="B10" s="68">
        <f>6900+6680+4408+4567+1853+1172+1055+602</f>
        <v>27237</v>
      </c>
      <c r="C10" s="68">
        <f>456+148+367+68+124+206+126+129</f>
        <v>1624</v>
      </c>
      <c r="D10" s="68">
        <f>1+1+1+0</f>
        <v>3</v>
      </c>
      <c r="E10" s="68">
        <f>155+5+7+134+1+202+9+45+77+5+75+7+102+7+22</f>
        <v>853</v>
      </c>
      <c r="F10" s="68">
        <f>7524+6963+4987+4680+2060+1460+1290+753</f>
        <v>29717</v>
      </c>
      <c r="G10" s="6"/>
      <c r="H10" s="5"/>
      <c r="I10" s="6"/>
    </row>
    <row r="11" spans="1:9" s="7" customFormat="1" ht="12.75" customHeight="1">
      <c r="A11" s="58" t="s">
        <v>13</v>
      </c>
      <c r="B11" s="68">
        <f>6346+6313+4421+4028+2444+1409+1271+100</f>
        <v>26332</v>
      </c>
      <c r="C11" s="68">
        <f>476+168+401+76+95+220+133+40</f>
        <v>1609</v>
      </c>
      <c r="D11" s="68">
        <f>3+2+1+0</f>
        <v>6</v>
      </c>
      <c r="E11" s="68">
        <f>155+8+159+257+12+51+81+87+4+96+13</f>
        <v>923</v>
      </c>
      <c r="F11" s="68">
        <f>6988+6640+5093+4155+2620+1721+1500+153</f>
        <v>28870</v>
      </c>
      <c r="G11" s="5"/>
      <c r="H11" s="5"/>
      <c r="I11" s="6"/>
    </row>
    <row r="12" spans="1:8" s="7" customFormat="1" ht="12.75">
      <c r="A12" s="58" t="s">
        <v>14</v>
      </c>
      <c r="B12" s="68">
        <f>6736+6119+5561+3215+1363+1255+1233+113</f>
        <v>25595</v>
      </c>
      <c r="C12" s="68">
        <f>495+196+436+79+241+157+68+39</f>
        <v>1711</v>
      </c>
      <c r="D12" s="68">
        <v>6</v>
      </c>
      <c r="E12" s="68">
        <f>174+11+236+3+268+11+57+107+5+109+2+50+10</f>
        <v>1043</v>
      </c>
      <c r="F12" s="68">
        <f>SUM(B12:E12)</f>
        <v>28355</v>
      </c>
      <c r="H12" s="5"/>
    </row>
    <row r="13" spans="1:8" ht="12.75" customHeight="1">
      <c r="A13" s="58" t="s">
        <v>15</v>
      </c>
      <c r="B13" s="68">
        <f>7632+6234+4501+1862+1350+1275+1256+137</f>
        <v>24247</v>
      </c>
      <c r="C13" s="68">
        <f>482+222+454+66+272+176+82+38</f>
        <v>1792</v>
      </c>
      <c r="D13" s="68">
        <v>0</v>
      </c>
      <c r="E13" s="68">
        <f>184+13+289+4+356+8+57+129+129+64+17</f>
        <v>1250</v>
      </c>
      <c r="F13" s="68">
        <f>8311+6749+5319+1985+1751+1580+1402+192</f>
        <v>27289</v>
      </c>
      <c r="G13" s="8"/>
      <c r="H13" s="8"/>
    </row>
    <row r="14" spans="1:8" ht="12.75" customHeight="1">
      <c r="A14" s="58" t="s">
        <v>16</v>
      </c>
      <c r="B14" s="68">
        <f>6636+6471+4166+2124+1475+1263+1178+177</f>
        <v>23490</v>
      </c>
      <c r="C14" s="68">
        <f>526+214+464+72+288+200+98+36</f>
        <v>1898</v>
      </c>
      <c r="D14" s="68">
        <v>16</v>
      </c>
      <c r="E14" s="68">
        <f>295+10+425+4+441+4+74+128+5+146+71+18</f>
        <v>1621</v>
      </c>
      <c r="F14" s="68">
        <f>7469+7115+5081+2272+1896+1612+1348+232</f>
        <v>27025</v>
      </c>
      <c r="G14" s="8"/>
      <c r="H14" s="8"/>
    </row>
    <row r="15" spans="1:6" ht="18" customHeight="1">
      <c r="A15" s="94" t="s">
        <v>28</v>
      </c>
      <c r="B15" s="94"/>
      <c r="C15" s="94"/>
      <c r="D15" s="94"/>
      <c r="E15" s="94"/>
      <c r="F15" s="94"/>
    </row>
    <row r="16" spans="1:6" ht="12.75">
      <c r="A16" s="58" t="s">
        <v>12</v>
      </c>
      <c r="B16" s="68">
        <f aca="true" t="shared" si="0" ref="B16:F20">+B22-B10</f>
        <v>15922</v>
      </c>
      <c r="C16" s="68">
        <f t="shared" si="0"/>
        <v>3158</v>
      </c>
      <c r="D16" s="68">
        <f t="shared" si="0"/>
        <v>43</v>
      </c>
      <c r="E16" s="68">
        <f t="shared" si="0"/>
        <v>1436</v>
      </c>
      <c r="F16" s="68">
        <f t="shared" si="0"/>
        <v>20559</v>
      </c>
    </row>
    <row r="17" spans="1:6" ht="12.75">
      <c r="A17" s="58" t="s">
        <v>13</v>
      </c>
      <c r="B17" s="68">
        <f t="shared" si="0"/>
        <v>15705</v>
      </c>
      <c r="C17" s="68">
        <f t="shared" si="0"/>
        <v>3438</v>
      </c>
      <c r="D17" s="68">
        <f t="shared" si="0"/>
        <v>45</v>
      </c>
      <c r="E17" s="68">
        <f t="shared" si="0"/>
        <v>1596</v>
      </c>
      <c r="F17" s="68">
        <f t="shared" si="0"/>
        <v>20784</v>
      </c>
    </row>
    <row r="18" spans="1:6" ht="12.75">
      <c r="A18" s="58" t="s">
        <v>14</v>
      </c>
      <c r="B18" s="68">
        <f t="shared" si="0"/>
        <v>14867</v>
      </c>
      <c r="C18" s="68">
        <f t="shared" si="0"/>
        <v>3512</v>
      </c>
      <c r="D18" s="68">
        <f t="shared" si="0"/>
        <v>50</v>
      </c>
      <c r="E18" s="68">
        <f t="shared" si="0"/>
        <v>1725</v>
      </c>
      <c r="F18" s="68">
        <f t="shared" si="0"/>
        <v>20154</v>
      </c>
    </row>
    <row r="19" spans="1:11" ht="12.75">
      <c r="A19" s="58" t="s">
        <v>15</v>
      </c>
      <c r="B19" s="68">
        <f t="shared" si="0"/>
        <v>14432</v>
      </c>
      <c r="C19" s="68">
        <f t="shared" si="0"/>
        <v>3800</v>
      </c>
      <c r="D19" s="68">
        <f t="shared" si="0"/>
        <v>44</v>
      </c>
      <c r="E19" s="68">
        <f t="shared" si="0"/>
        <v>2098</v>
      </c>
      <c r="F19" s="68">
        <f t="shared" si="0"/>
        <v>20374</v>
      </c>
      <c r="G19" s="68"/>
      <c r="H19" s="68"/>
      <c r="I19" s="68"/>
      <c r="J19" s="68"/>
      <c r="K19" s="68"/>
    </row>
    <row r="20" spans="1:11" ht="12.75">
      <c r="A20" s="58" t="s">
        <v>16</v>
      </c>
      <c r="B20" s="68">
        <f t="shared" si="0"/>
        <v>14415</v>
      </c>
      <c r="C20" s="68">
        <f t="shared" si="0"/>
        <v>4267</v>
      </c>
      <c r="D20" s="68">
        <f t="shared" si="0"/>
        <v>47</v>
      </c>
      <c r="E20" s="68">
        <f t="shared" si="0"/>
        <v>2515</v>
      </c>
      <c r="F20" s="68">
        <f t="shared" si="0"/>
        <v>21244</v>
      </c>
      <c r="G20" s="68"/>
      <c r="H20" s="68"/>
      <c r="I20" s="68"/>
      <c r="J20" s="68"/>
      <c r="K20" s="68"/>
    </row>
    <row r="21" spans="1:6" ht="18" customHeight="1">
      <c r="A21" s="94" t="s">
        <v>29</v>
      </c>
      <c r="B21" s="94"/>
      <c r="C21" s="94"/>
      <c r="D21" s="94"/>
      <c r="E21" s="94"/>
      <c r="F21" s="94"/>
    </row>
    <row r="22" spans="1:11" ht="12.75">
      <c r="A22" s="58" t="s">
        <v>12</v>
      </c>
      <c r="B22" s="72">
        <v>43159</v>
      </c>
      <c r="C22" s="72">
        <v>4782</v>
      </c>
      <c r="D22" s="72">
        <v>46</v>
      </c>
      <c r="E22" s="68">
        <f>165+59+2065</f>
        <v>2289</v>
      </c>
      <c r="F22" s="72">
        <v>50276</v>
      </c>
      <c r="G22" s="8"/>
      <c r="H22" s="8"/>
      <c r="I22" s="8"/>
      <c r="J22" s="8"/>
      <c r="K22" s="8"/>
    </row>
    <row r="23" spans="1:11" ht="12.75">
      <c r="A23" s="58" t="s">
        <v>13</v>
      </c>
      <c r="B23" s="72">
        <v>42037</v>
      </c>
      <c r="C23" s="72">
        <v>5047</v>
      </c>
      <c r="D23" s="72">
        <v>51</v>
      </c>
      <c r="E23" s="68">
        <f>2324+195</f>
        <v>2519</v>
      </c>
      <c r="F23" s="72">
        <v>49654</v>
      </c>
      <c r="G23" s="8"/>
      <c r="H23" s="8"/>
      <c r="I23" s="8"/>
      <c r="J23" s="8"/>
      <c r="K23" s="8"/>
    </row>
    <row r="24" spans="1:11" ht="12.75">
      <c r="A24" s="58" t="s">
        <v>14</v>
      </c>
      <c r="B24" s="72">
        <v>40462</v>
      </c>
      <c r="C24" s="72">
        <v>5223</v>
      </c>
      <c r="D24" s="72">
        <v>56</v>
      </c>
      <c r="E24" s="72">
        <f>2564+204</f>
        <v>2768</v>
      </c>
      <c r="F24" s="72">
        <f>SUM(B24:E24)</f>
        <v>48509</v>
      </c>
      <c r="G24" s="8"/>
      <c r="H24" s="8"/>
      <c r="I24" s="8"/>
      <c r="J24" s="8"/>
      <c r="K24" s="8"/>
    </row>
    <row r="25" spans="1:11" ht="12.75">
      <c r="A25" s="58" t="s">
        <v>15</v>
      </c>
      <c r="B25" s="72">
        <v>38679</v>
      </c>
      <c r="C25" s="72">
        <v>5592</v>
      </c>
      <c r="D25" s="72">
        <v>44</v>
      </c>
      <c r="E25" s="72">
        <f>3128+220</f>
        <v>3348</v>
      </c>
      <c r="F25" s="72">
        <f>SUM(B25:E25)</f>
        <v>47663</v>
      </c>
      <c r="G25" s="8"/>
      <c r="H25" s="8"/>
      <c r="I25" s="8"/>
      <c r="J25" s="8"/>
      <c r="K25" s="8"/>
    </row>
    <row r="26" spans="1:11" ht="12.75">
      <c r="A26" s="58" t="s">
        <v>16</v>
      </c>
      <c r="B26" s="72">
        <v>37905</v>
      </c>
      <c r="C26" s="72">
        <v>6165</v>
      </c>
      <c r="D26" s="72">
        <v>63</v>
      </c>
      <c r="E26" s="72">
        <f>3906+230</f>
        <v>4136</v>
      </c>
      <c r="F26" s="72">
        <f>SUM(B26:E26)</f>
        <v>48269</v>
      </c>
      <c r="G26" s="8"/>
      <c r="H26" s="8"/>
      <c r="I26" s="8"/>
      <c r="J26" s="8"/>
      <c r="K26" s="8"/>
    </row>
    <row r="27" spans="1:6" ht="12.75">
      <c r="A27" s="55"/>
      <c r="B27" s="14"/>
      <c r="C27" s="14"/>
      <c r="D27" s="14"/>
      <c r="E27" s="14"/>
      <c r="F27" s="14"/>
    </row>
    <row r="28" spans="1:6" ht="27.75" customHeight="1">
      <c r="A28" s="109" t="s">
        <v>88</v>
      </c>
      <c r="B28" s="109"/>
      <c r="C28" s="109"/>
      <c r="D28" s="109"/>
      <c r="E28" s="109"/>
      <c r="F28" s="109"/>
    </row>
    <row r="29" ht="12.75">
      <c r="I29" s="62"/>
    </row>
  </sheetData>
  <sheetProtection/>
  <mergeCells count="5">
    <mergeCell ref="A28:F28"/>
    <mergeCell ref="A21:F21"/>
    <mergeCell ref="A3:F3"/>
    <mergeCell ref="A9:F9"/>
    <mergeCell ref="A15:F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22:A26 A16:A20 A10:A14 A4:A8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2.7109375" style="4" customWidth="1"/>
    <col min="2" max="3" width="10.7109375" style="4" customWidth="1"/>
    <col min="4" max="4" width="0.85546875" style="4" customWidth="1"/>
    <col min="5" max="6" width="10.7109375" style="4" customWidth="1"/>
    <col min="7" max="7" width="0.85546875" style="4" customWidth="1"/>
    <col min="8" max="9" width="10.7109375" style="4" customWidth="1"/>
    <col min="10" max="16384" width="9.140625" style="4" customWidth="1"/>
  </cols>
  <sheetData>
    <row r="1" spans="1:9" ht="24.75" customHeight="1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9" ht="24.75" customHeight="1">
      <c r="A2" s="102"/>
      <c r="B2" s="111" t="s">
        <v>90</v>
      </c>
      <c r="C2" s="111"/>
      <c r="D2" s="17"/>
      <c r="E2" s="111" t="s">
        <v>91</v>
      </c>
      <c r="F2" s="111"/>
      <c r="G2" s="17"/>
      <c r="H2" s="111" t="s">
        <v>92</v>
      </c>
      <c r="I2" s="111"/>
    </row>
    <row r="3" spans="1:9" ht="25.5" customHeight="1">
      <c r="A3" s="103"/>
      <c r="B3" s="57" t="s">
        <v>93</v>
      </c>
      <c r="C3" s="57" t="s">
        <v>94</v>
      </c>
      <c r="D3" s="18"/>
      <c r="E3" s="57" t="s">
        <v>93</v>
      </c>
      <c r="F3" s="57" t="s">
        <v>94</v>
      </c>
      <c r="G3" s="18"/>
      <c r="H3" s="57" t="s">
        <v>93</v>
      </c>
      <c r="I3" s="57" t="s">
        <v>94</v>
      </c>
    </row>
    <row r="4" spans="1:9" ht="24.75" customHeight="1">
      <c r="A4" s="105" t="s">
        <v>26</v>
      </c>
      <c r="B4" s="105"/>
      <c r="C4" s="105"/>
      <c r="D4" s="105"/>
      <c r="E4" s="105"/>
      <c r="F4" s="105"/>
      <c r="G4" s="105"/>
      <c r="H4" s="105"/>
      <c r="I4" s="105"/>
    </row>
    <row r="5" spans="1:9" ht="12.75" customHeight="1">
      <c r="A5" s="58" t="s">
        <v>11</v>
      </c>
      <c r="B5" s="5">
        <v>63</v>
      </c>
      <c r="C5" s="5">
        <v>917</v>
      </c>
      <c r="D5" s="5"/>
      <c r="E5" s="5">
        <v>48</v>
      </c>
      <c r="F5" s="5">
        <v>1424</v>
      </c>
      <c r="G5" s="5"/>
      <c r="H5" s="5">
        <v>93</v>
      </c>
      <c r="I5" s="5">
        <v>1964</v>
      </c>
    </row>
    <row r="6" spans="1:9" ht="12.75" customHeight="1">
      <c r="A6" s="58" t="s">
        <v>12</v>
      </c>
      <c r="B6" s="54">
        <v>66</v>
      </c>
      <c r="C6" s="54">
        <v>967</v>
      </c>
      <c r="E6" s="54">
        <v>47</v>
      </c>
      <c r="F6" s="54">
        <v>1348</v>
      </c>
      <c r="H6" s="54">
        <v>91</v>
      </c>
      <c r="I6" s="54">
        <v>1869</v>
      </c>
    </row>
    <row r="7" spans="1:9" ht="12.75" customHeight="1">
      <c r="A7" s="58" t="s">
        <v>13</v>
      </c>
      <c r="B7" s="54">
        <v>75</v>
      </c>
      <c r="C7" s="54">
        <v>1106</v>
      </c>
      <c r="E7" s="54">
        <v>49</v>
      </c>
      <c r="F7" s="54">
        <v>1465</v>
      </c>
      <c r="H7" s="54">
        <v>87</v>
      </c>
      <c r="I7" s="54">
        <v>1936</v>
      </c>
    </row>
    <row r="8" spans="1:9" ht="12.75" customHeight="1">
      <c r="A8" s="58" t="s">
        <v>14</v>
      </c>
      <c r="B8" s="54">
        <v>114</v>
      </c>
      <c r="C8" s="54">
        <v>1685</v>
      </c>
      <c r="E8" s="54">
        <v>70</v>
      </c>
      <c r="F8" s="54">
        <v>1809</v>
      </c>
      <c r="H8" s="54">
        <v>99</v>
      </c>
      <c r="I8" s="54">
        <v>2172</v>
      </c>
    </row>
    <row r="9" spans="1:9" ht="12.75" customHeight="1">
      <c r="A9" s="58" t="s">
        <v>15</v>
      </c>
      <c r="B9" s="54">
        <v>126</v>
      </c>
      <c r="C9" s="54">
        <v>1859</v>
      </c>
      <c r="E9" s="54">
        <v>83</v>
      </c>
      <c r="F9" s="54">
        <v>1980</v>
      </c>
      <c r="H9" s="54">
        <v>101</v>
      </c>
      <c r="I9" s="54">
        <v>2164</v>
      </c>
    </row>
    <row r="10" spans="1:9" ht="18" customHeight="1">
      <c r="A10" s="94" t="s">
        <v>95</v>
      </c>
      <c r="B10" s="94"/>
      <c r="C10" s="94"/>
      <c r="D10" s="94"/>
      <c r="E10" s="94"/>
      <c r="F10" s="94"/>
      <c r="G10" s="94"/>
      <c r="H10" s="94"/>
      <c r="I10" s="94"/>
    </row>
    <row r="11" spans="1:9" ht="12.75" customHeight="1">
      <c r="A11" s="15" t="s">
        <v>2</v>
      </c>
      <c r="B11" s="54">
        <v>9</v>
      </c>
      <c r="C11" s="54">
        <v>83</v>
      </c>
      <c r="D11" s="54">
        <v>2</v>
      </c>
      <c r="E11" s="54">
        <v>2</v>
      </c>
      <c r="F11" s="54">
        <v>28</v>
      </c>
      <c r="G11" s="54"/>
      <c r="H11" s="54">
        <v>1</v>
      </c>
      <c r="I11" s="54">
        <v>16</v>
      </c>
    </row>
    <row r="12" spans="1:9" ht="12.75" customHeight="1">
      <c r="A12" s="15" t="s">
        <v>3</v>
      </c>
      <c r="B12" s="54" t="s">
        <v>1</v>
      </c>
      <c r="C12" s="5" t="s">
        <v>1</v>
      </c>
      <c r="E12" s="5" t="s">
        <v>1</v>
      </c>
      <c r="F12" s="5" t="s">
        <v>1</v>
      </c>
      <c r="H12" s="5" t="s">
        <v>1</v>
      </c>
      <c r="I12" s="5" t="s">
        <v>1</v>
      </c>
    </row>
    <row r="13" spans="1:9" ht="12.75" customHeight="1">
      <c r="A13" s="15" t="s">
        <v>4</v>
      </c>
      <c r="B13" s="54">
        <v>33</v>
      </c>
      <c r="C13" s="54">
        <v>527</v>
      </c>
      <c r="D13" s="54"/>
      <c r="E13" s="54">
        <v>21</v>
      </c>
      <c r="F13" s="54">
        <v>423</v>
      </c>
      <c r="G13" s="54"/>
      <c r="H13" s="54">
        <v>9</v>
      </c>
      <c r="I13" s="54">
        <v>197</v>
      </c>
    </row>
    <row r="14" spans="1:9" ht="12.75" customHeight="1">
      <c r="A14" s="15" t="s">
        <v>5</v>
      </c>
      <c r="B14" s="54">
        <v>2</v>
      </c>
      <c r="C14" s="54">
        <v>27</v>
      </c>
      <c r="D14" s="54"/>
      <c r="E14" s="54">
        <v>3</v>
      </c>
      <c r="F14" s="54">
        <v>46</v>
      </c>
      <c r="G14" s="54"/>
      <c r="H14" s="54">
        <v>1</v>
      </c>
      <c r="I14" s="54">
        <v>16</v>
      </c>
    </row>
    <row r="15" spans="1:9" ht="12.75" customHeight="1">
      <c r="A15" s="15" t="s">
        <v>6</v>
      </c>
      <c r="B15" s="54">
        <v>17</v>
      </c>
      <c r="C15" s="54">
        <v>227</v>
      </c>
      <c r="D15" s="54"/>
      <c r="E15" s="54">
        <v>19</v>
      </c>
      <c r="F15" s="54">
        <v>449</v>
      </c>
      <c r="G15" s="54">
        <v>894</v>
      </c>
      <c r="H15" s="54">
        <v>51</v>
      </c>
      <c r="I15" s="54">
        <v>894</v>
      </c>
    </row>
    <row r="16" spans="1:9" ht="12.75" customHeight="1">
      <c r="A16" s="15" t="s">
        <v>7</v>
      </c>
      <c r="B16" s="54">
        <v>10</v>
      </c>
      <c r="C16" s="54">
        <v>145</v>
      </c>
      <c r="D16" s="54"/>
      <c r="E16" s="54">
        <v>3</v>
      </c>
      <c r="F16" s="54">
        <v>33</v>
      </c>
      <c r="G16" s="54"/>
      <c r="H16" s="54" t="s">
        <v>1</v>
      </c>
      <c r="I16" s="54" t="s">
        <v>1</v>
      </c>
    </row>
    <row r="17" spans="1:9" ht="12.75" customHeight="1">
      <c r="A17" s="15" t="s">
        <v>8</v>
      </c>
      <c r="B17" s="54">
        <v>16</v>
      </c>
      <c r="C17" s="54">
        <v>222</v>
      </c>
      <c r="D17" s="54"/>
      <c r="E17" s="54">
        <v>11</v>
      </c>
      <c r="F17" s="54">
        <v>186</v>
      </c>
      <c r="G17" s="54"/>
      <c r="H17" s="54">
        <v>8</v>
      </c>
      <c r="I17" s="54">
        <v>124</v>
      </c>
    </row>
    <row r="18" spans="1:9" ht="12.75" customHeight="1">
      <c r="A18" s="15" t="s">
        <v>9</v>
      </c>
      <c r="B18" s="54">
        <v>29</v>
      </c>
      <c r="C18" s="54">
        <v>511</v>
      </c>
      <c r="D18" s="54"/>
      <c r="E18" s="54">
        <v>21</v>
      </c>
      <c r="F18" s="54">
        <v>774</v>
      </c>
      <c r="G18" s="54"/>
      <c r="H18" s="54">
        <v>19</v>
      </c>
      <c r="I18" s="54">
        <v>665</v>
      </c>
    </row>
    <row r="19" spans="1:9" ht="12.75" customHeight="1">
      <c r="A19" s="15" t="s">
        <v>10</v>
      </c>
      <c r="B19" s="54">
        <v>10</v>
      </c>
      <c r="C19" s="54">
        <v>117</v>
      </c>
      <c r="D19" s="54"/>
      <c r="E19" s="54">
        <v>3</v>
      </c>
      <c r="F19" s="54">
        <v>41</v>
      </c>
      <c r="G19" s="54"/>
      <c r="H19" s="54">
        <v>12</v>
      </c>
      <c r="I19" s="54">
        <v>252</v>
      </c>
    </row>
    <row r="20" spans="1:9" s="7" customFormat="1" ht="18" customHeight="1">
      <c r="A20" s="94" t="s">
        <v>74</v>
      </c>
      <c r="B20" s="94"/>
      <c r="C20" s="94"/>
      <c r="D20" s="94"/>
      <c r="E20" s="94"/>
      <c r="F20" s="94"/>
      <c r="G20" s="94"/>
      <c r="H20" s="94"/>
      <c r="I20" s="94"/>
    </row>
    <row r="21" spans="1:17" ht="12.75" customHeight="1">
      <c r="A21" s="15" t="s">
        <v>75</v>
      </c>
      <c r="B21" s="5">
        <v>844</v>
      </c>
      <c r="C21" s="5">
        <v>10637</v>
      </c>
      <c r="D21" s="5"/>
      <c r="E21" s="5">
        <v>574</v>
      </c>
      <c r="F21" s="5">
        <v>10330</v>
      </c>
      <c r="G21" s="5"/>
      <c r="H21" s="5">
        <v>922</v>
      </c>
      <c r="I21" s="5">
        <v>12999</v>
      </c>
      <c r="J21" s="5"/>
      <c r="K21" s="5"/>
      <c r="L21" s="5"/>
      <c r="M21" s="5"/>
      <c r="N21" s="5"/>
      <c r="O21" s="5"/>
      <c r="P21" s="5"/>
      <c r="Q21" s="5"/>
    </row>
    <row r="22" spans="1:17" ht="12.75" customHeight="1">
      <c r="A22" s="15" t="s">
        <v>76</v>
      </c>
      <c r="B22" s="5">
        <f>+B23-B21</f>
        <v>7000</v>
      </c>
      <c r="C22" s="5">
        <f aca="true" t="shared" si="0" ref="C22:I22">+C23-C21</f>
        <v>77357</v>
      </c>
      <c r="D22" s="5">
        <f t="shared" si="0"/>
        <v>0</v>
      </c>
      <c r="E22" s="5">
        <f t="shared" si="0"/>
        <v>3295</v>
      </c>
      <c r="F22" s="5">
        <f t="shared" si="0"/>
        <v>43730</v>
      </c>
      <c r="G22" s="5">
        <f t="shared" si="0"/>
        <v>0</v>
      </c>
      <c r="H22" s="5">
        <f t="shared" si="0"/>
        <v>1939</v>
      </c>
      <c r="I22" s="5">
        <f t="shared" si="0"/>
        <v>29412</v>
      </c>
      <c r="J22" s="5"/>
      <c r="K22" s="5"/>
      <c r="L22" s="5"/>
      <c r="M22" s="5"/>
      <c r="N22" s="5"/>
      <c r="O22" s="5"/>
      <c r="P22" s="5"/>
      <c r="Q22" s="5"/>
    </row>
    <row r="23" spans="1:17" s="1" customFormat="1" ht="12.75" customHeight="1">
      <c r="A23" s="15" t="s">
        <v>29</v>
      </c>
      <c r="B23" s="5">
        <v>7844</v>
      </c>
      <c r="C23" s="5">
        <v>87994</v>
      </c>
      <c r="D23" s="5"/>
      <c r="E23" s="5">
        <v>3869</v>
      </c>
      <c r="F23" s="5">
        <v>54060</v>
      </c>
      <c r="G23" s="5"/>
      <c r="H23" s="5">
        <v>2861</v>
      </c>
      <c r="I23" s="5">
        <v>42411</v>
      </c>
      <c r="J23" s="5"/>
      <c r="K23" s="5"/>
      <c r="L23" s="5"/>
      <c r="M23" s="5"/>
      <c r="N23" s="5"/>
      <c r="O23" s="5"/>
      <c r="P23" s="5"/>
      <c r="Q23" s="5"/>
    </row>
    <row r="24" spans="1:9" s="1" customFormat="1" ht="24.75" customHeight="1">
      <c r="A24" s="66" t="s">
        <v>77</v>
      </c>
      <c r="B24" s="60">
        <f>+B9*100/B23</f>
        <v>1.606323304436512</v>
      </c>
      <c r="C24" s="60">
        <f aca="true" t="shared" si="1" ref="C24:I24">+C9*100/C23</f>
        <v>2.112644043912085</v>
      </c>
      <c r="D24" s="60"/>
      <c r="E24" s="60">
        <f t="shared" si="1"/>
        <v>2.145257172395968</v>
      </c>
      <c r="F24" s="60">
        <f t="shared" si="1"/>
        <v>3.662597114317425</v>
      </c>
      <c r="G24" s="60"/>
      <c r="H24" s="60">
        <f t="shared" si="1"/>
        <v>3.5302341838518</v>
      </c>
      <c r="I24" s="60">
        <f t="shared" si="1"/>
        <v>5.10244983612742</v>
      </c>
    </row>
    <row r="25" spans="1:9" ht="12.75" customHeight="1">
      <c r="A25" s="55"/>
      <c r="B25" s="55"/>
      <c r="C25" s="55"/>
      <c r="D25" s="55"/>
      <c r="E25" s="55"/>
      <c r="F25" s="55"/>
      <c r="G25" s="55"/>
      <c r="H25" s="55"/>
      <c r="I25" s="55"/>
    </row>
    <row r="26" spans="1:9" ht="13.5" customHeight="1">
      <c r="A26" s="15" t="s">
        <v>32</v>
      </c>
      <c r="B26" s="15"/>
      <c r="C26" s="15"/>
      <c r="D26" s="15"/>
      <c r="E26" s="15"/>
      <c r="F26" s="15"/>
      <c r="G26" s="15"/>
      <c r="H26" s="15"/>
      <c r="I26" s="15"/>
    </row>
    <row r="30" spans="2:9" ht="12.75">
      <c r="B30" s="8"/>
      <c r="C30" s="8"/>
      <c r="D30" s="8"/>
      <c r="E30" s="8"/>
      <c r="F30" s="8"/>
      <c r="G30" s="8"/>
      <c r="H30" s="8"/>
      <c r="I30" s="8"/>
    </row>
  </sheetData>
  <sheetProtection/>
  <mergeCells count="7">
    <mergeCell ref="H2:I2"/>
    <mergeCell ref="A4:I4"/>
    <mergeCell ref="A10:I10"/>
    <mergeCell ref="A20:I20"/>
    <mergeCell ref="E2:F2"/>
    <mergeCell ref="A2:A3"/>
    <mergeCell ref="B2:C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4">
      <selection activeCell="J13" sqref="J13"/>
    </sheetView>
  </sheetViews>
  <sheetFormatPr defaultColWidth="9.140625" defaultRowHeight="12.75"/>
  <cols>
    <col min="1" max="1" width="16.421875" style="4" customWidth="1"/>
    <col min="2" max="2" width="10.421875" style="4" customWidth="1"/>
    <col min="3" max="3" width="9.140625" style="4" customWidth="1"/>
    <col min="4" max="4" width="0.85546875" style="4" customWidth="1"/>
    <col min="5" max="5" width="10.57421875" style="4" customWidth="1"/>
    <col min="6" max="16384" width="9.140625" style="4" customWidth="1"/>
  </cols>
  <sheetData>
    <row r="1" spans="1:6" ht="24.75" customHeight="1">
      <c r="A1" s="64" t="s">
        <v>96</v>
      </c>
      <c r="B1" s="2"/>
      <c r="C1" s="2"/>
      <c r="D1" s="2"/>
      <c r="E1" s="2"/>
      <c r="F1" s="2"/>
    </row>
    <row r="2" ht="24.75" customHeight="1">
      <c r="A2" s="2"/>
    </row>
    <row r="3" spans="1:6" ht="24.75" customHeight="1">
      <c r="A3" s="102"/>
      <c r="B3" s="111" t="s">
        <v>97</v>
      </c>
      <c r="C3" s="111"/>
      <c r="D3" s="63"/>
      <c r="E3" s="111" t="s">
        <v>25</v>
      </c>
      <c r="F3" s="111"/>
    </row>
    <row r="4" spans="1:6" ht="25.5" customHeight="1">
      <c r="A4" s="103"/>
      <c r="B4" s="57" t="s">
        <v>93</v>
      </c>
      <c r="C4" s="57" t="s">
        <v>94</v>
      </c>
      <c r="D4" s="57"/>
      <c r="E4" s="57" t="s">
        <v>93</v>
      </c>
      <c r="F4" s="57" t="s">
        <v>94</v>
      </c>
    </row>
    <row r="5" spans="1:6" ht="24.75" customHeight="1">
      <c r="A5" s="105" t="s">
        <v>26</v>
      </c>
      <c r="B5" s="105"/>
      <c r="C5" s="105"/>
      <c r="D5" s="105"/>
      <c r="E5" s="105"/>
      <c r="F5" s="105"/>
    </row>
    <row r="6" spans="1:6" ht="12.75" customHeight="1">
      <c r="A6" s="58" t="s">
        <v>11</v>
      </c>
      <c r="B6" s="5">
        <v>202</v>
      </c>
      <c r="C6" s="5">
        <v>3984</v>
      </c>
      <c r="D6" s="5"/>
      <c r="E6" s="5">
        <v>343</v>
      </c>
      <c r="F6" s="5">
        <v>6314</v>
      </c>
    </row>
    <row r="7" spans="1:6" ht="12.75" customHeight="1">
      <c r="A7" s="58" t="s">
        <v>12</v>
      </c>
      <c r="B7" s="54">
        <v>237</v>
      </c>
      <c r="C7" s="54">
        <v>4576</v>
      </c>
      <c r="E7" s="54">
        <v>383</v>
      </c>
      <c r="F7" s="54">
        <v>6996</v>
      </c>
    </row>
    <row r="8" spans="1:6" ht="12.75" customHeight="1">
      <c r="A8" s="58" t="s">
        <v>13</v>
      </c>
      <c r="B8" s="54">
        <v>260</v>
      </c>
      <c r="C8" s="54">
        <v>5144</v>
      </c>
      <c r="E8" s="8">
        <v>413</v>
      </c>
      <c r="F8" s="8">
        <v>7593</v>
      </c>
    </row>
    <row r="9" spans="1:6" ht="12.75" customHeight="1">
      <c r="A9" s="58" t="s">
        <v>14</v>
      </c>
      <c r="B9" s="54">
        <v>306</v>
      </c>
      <c r="C9" s="54">
        <v>6006</v>
      </c>
      <c r="E9" s="54">
        <v>486</v>
      </c>
      <c r="F9" s="54">
        <v>8811</v>
      </c>
    </row>
    <row r="10" spans="1:8" ht="12.75" customHeight="1">
      <c r="A10" s="58" t="s">
        <v>15</v>
      </c>
      <c r="B10" s="54">
        <v>326</v>
      </c>
      <c r="C10" s="54">
        <v>6355</v>
      </c>
      <c r="E10" s="54">
        <v>516</v>
      </c>
      <c r="F10" s="54">
        <v>9329</v>
      </c>
      <c r="G10" s="8"/>
      <c r="H10" s="8"/>
    </row>
    <row r="11" spans="1:6" ht="18" customHeight="1">
      <c r="A11" s="94" t="s">
        <v>98</v>
      </c>
      <c r="B11" s="94"/>
      <c r="C11" s="94"/>
      <c r="D11" s="94"/>
      <c r="E11" s="94"/>
      <c r="F11" s="94"/>
    </row>
    <row r="12" spans="1:6" ht="12.75" customHeight="1">
      <c r="A12" s="15" t="s">
        <v>2</v>
      </c>
      <c r="B12" s="54">
        <v>19</v>
      </c>
      <c r="C12" s="54">
        <v>333</v>
      </c>
      <c r="D12" s="54"/>
      <c r="E12" s="54">
        <v>29</v>
      </c>
      <c r="F12" s="54">
        <v>429</v>
      </c>
    </row>
    <row r="13" spans="1:6" ht="12.75" customHeight="1">
      <c r="A13" s="15" t="s">
        <v>3</v>
      </c>
      <c r="B13" s="54">
        <v>16</v>
      </c>
      <c r="C13" s="54">
        <v>221</v>
      </c>
      <c r="D13" s="54"/>
      <c r="E13" s="54">
        <v>16</v>
      </c>
      <c r="F13" s="54">
        <v>221</v>
      </c>
    </row>
    <row r="14" spans="1:6" ht="12.75" customHeight="1">
      <c r="A14" s="15" t="s">
        <v>4</v>
      </c>
      <c r="B14" s="54">
        <v>39</v>
      </c>
      <c r="C14" s="54">
        <v>727</v>
      </c>
      <c r="D14" s="54">
        <v>77</v>
      </c>
      <c r="E14" s="54">
        <v>77</v>
      </c>
      <c r="F14" s="54">
        <v>1310</v>
      </c>
    </row>
    <row r="15" spans="1:6" ht="12.75" customHeight="1">
      <c r="A15" s="15" t="s">
        <v>5</v>
      </c>
      <c r="B15" s="54">
        <v>19</v>
      </c>
      <c r="C15" s="54">
        <v>308</v>
      </c>
      <c r="D15" s="54"/>
      <c r="E15" s="54">
        <v>25</v>
      </c>
      <c r="F15" s="54">
        <v>397</v>
      </c>
    </row>
    <row r="16" spans="1:6" ht="12.75" customHeight="1">
      <c r="A16" s="15" t="s">
        <v>6</v>
      </c>
      <c r="B16" s="54">
        <v>42</v>
      </c>
      <c r="C16" s="54">
        <v>743</v>
      </c>
      <c r="D16" s="54"/>
      <c r="E16" s="54">
        <v>100</v>
      </c>
      <c r="F16" s="54">
        <v>1561</v>
      </c>
    </row>
    <row r="17" spans="1:6" ht="12.75" customHeight="1">
      <c r="A17" s="15" t="s">
        <v>7</v>
      </c>
      <c r="B17" s="54">
        <v>72</v>
      </c>
      <c r="C17" s="54">
        <v>1576</v>
      </c>
      <c r="D17" s="54"/>
      <c r="E17" s="54">
        <v>85</v>
      </c>
      <c r="F17" s="54">
        <v>1754</v>
      </c>
    </row>
    <row r="18" spans="1:6" ht="12.75" customHeight="1">
      <c r="A18" s="15" t="s">
        <v>8</v>
      </c>
      <c r="B18" s="54">
        <v>34</v>
      </c>
      <c r="C18" s="54">
        <v>553</v>
      </c>
      <c r="D18" s="54"/>
      <c r="E18" s="54">
        <v>45</v>
      </c>
      <c r="F18" s="54">
        <v>735</v>
      </c>
    </row>
    <row r="19" spans="1:6" ht="12.75" customHeight="1">
      <c r="A19" s="15" t="s">
        <v>9</v>
      </c>
      <c r="B19" s="54">
        <v>59</v>
      </c>
      <c r="C19" s="54">
        <v>1403</v>
      </c>
      <c r="D19" s="54"/>
      <c r="E19" s="54">
        <v>95</v>
      </c>
      <c r="F19" s="54">
        <v>2130</v>
      </c>
    </row>
    <row r="20" spans="1:6" ht="12.75" customHeight="1">
      <c r="A20" s="15" t="s">
        <v>10</v>
      </c>
      <c r="B20" s="54">
        <v>26</v>
      </c>
      <c r="C20" s="54">
        <v>491</v>
      </c>
      <c r="D20" s="54"/>
      <c r="E20" s="54">
        <v>44</v>
      </c>
      <c r="F20" s="54">
        <v>792</v>
      </c>
    </row>
    <row r="21" spans="1:6" s="7" customFormat="1" ht="18" customHeight="1">
      <c r="A21" s="94" t="s">
        <v>74</v>
      </c>
      <c r="B21" s="94"/>
      <c r="C21" s="94"/>
      <c r="D21" s="94"/>
      <c r="E21" s="94"/>
      <c r="F21" s="94"/>
    </row>
    <row r="22" spans="1:11" ht="12.75" customHeight="1">
      <c r="A22" s="15" t="s">
        <v>75</v>
      </c>
      <c r="B22" s="54">
        <v>2295</v>
      </c>
      <c r="C22" s="54">
        <v>30174</v>
      </c>
      <c r="D22" s="54"/>
      <c r="E22" s="54">
        <v>3478</v>
      </c>
      <c r="F22" s="54">
        <v>46308</v>
      </c>
      <c r="G22" s="5"/>
      <c r="H22" s="5"/>
      <c r="I22" s="5"/>
      <c r="J22" s="5"/>
      <c r="K22" s="5"/>
    </row>
    <row r="23" spans="1:11" ht="12.75" customHeight="1">
      <c r="A23" s="15" t="s">
        <v>76</v>
      </c>
      <c r="B23" s="54">
        <f>+B24-B22</f>
        <v>2410</v>
      </c>
      <c r="C23" s="54">
        <f>+C24-C22</f>
        <v>33884</v>
      </c>
      <c r="D23" s="54">
        <f>+D24-D22</f>
        <v>0</v>
      </c>
      <c r="E23" s="54">
        <f>+E24-E22</f>
        <v>13026</v>
      </c>
      <c r="F23" s="54">
        <f>+F24-F22</f>
        <v>159837</v>
      </c>
      <c r="G23" s="5"/>
      <c r="H23" s="5"/>
      <c r="I23" s="5"/>
      <c r="J23" s="5"/>
      <c r="K23" s="5"/>
    </row>
    <row r="24" spans="1:11" s="1" customFormat="1" ht="12.75" customHeight="1">
      <c r="A24" s="15" t="s">
        <v>29</v>
      </c>
      <c r="B24" s="54">
        <v>4705</v>
      </c>
      <c r="C24" s="54">
        <v>64058</v>
      </c>
      <c r="D24" s="54"/>
      <c r="E24" s="54">
        <v>16504</v>
      </c>
      <c r="F24" s="54">
        <v>206145</v>
      </c>
      <c r="G24" s="5"/>
      <c r="H24" s="5"/>
      <c r="I24" s="5"/>
      <c r="J24" s="5"/>
      <c r="K24" s="5"/>
    </row>
    <row r="25" spans="1:6" s="1" customFormat="1" ht="24.75" customHeight="1">
      <c r="A25" s="66" t="s">
        <v>77</v>
      </c>
      <c r="B25" s="60">
        <f>+B10*100/B24</f>
        <v>6.928799149840595</v>
      </c>
      <c r="C25" s="60">
        <f>+C10*100/C24</f>
        <v>9.920696868462956</v>
      </c>
      <c r="D25" s="60"/>
      <c r="E25" s="60">
        <f>+E10*100/E24</f>
        <v>3.1265147842947165</v>
      </c>
      <c r="F25" s="60">
        <f>+F10*100/F24</f>
        <v>4.5254553833466735</v>
      </c>
    </row>
    <row r="26" spans="1:6" ht="12.75" customHeight="1">
      <c r="A26" s="55"/>
      <c r="B26" s="55"/>
      <c r="C26" s="55"/>
      <c r="D26" s="55"/>
      <c r="E26" s="55"/>
      <c r="F26" s="55"/>
    </row>
    <row r="27" spans="1:6" ht="13.5" customHeight="1">
      <c r="A27" s="15" t="s">
        <v>32</v>
      </c>
      <c r="B27" s="15"/>
      <c r="C27" s="15"/>
      <c r="D27" s="15"/>
      <c r="E27" s="15"/>
      <c r="F27" s="15"/>
    </row>
    <row r="29" spans="2:6" ht="12.75">
      <c r="B29" s="8"/>
      <c r="C29" s="8"/>
      <c r="D29" s="8"/>
      <c r="E29" s="8"/>
      <c r="F29" s="8"/>
    </row>
  </sheetData>
  <sheetProtection/>
  <mergeCells count="6">
    <mergeCell ref="A5:F5"/>
    <mergeCell ref="A11:F11"/>
    <mergeCell ref="A21:F21"/>
    <mergeCell ref="A3:A4"/>
    <mergeCell ref="B3:C3"/>
    <mergeCell ref="E3:F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6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andris ozols</cp:lastModifiedBy>
  <cp:lastPrinted>2013-01-22T12:07:35Z</cp:lastPrinted>
  <dcterms:created xsi:type="dcterms:W3CDTF">2006-10-31T13:27:06Z</dcterms:created>
  <dcterms:modified xsi:type="dcterms:W3CDTF">2013-04-25T15:46:53Z</dcterms:modified>
  <cp:category/>
  <cp:version/>
  <cp:contentType/>
  <cp:contentStatus/>
</cp:coreProperties>
</file>