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50" windowWidth="9915" windowHeight="6780" tabRatio="753" activeTab="8"/>
  </bookViews>
  <sheets>
    <sheet name="Tav.16.1" sheetId="1" r:id="rId1"/>
    <sheet name="Tav.16.2 " sheetId="2" r:id="rId2"/>
    <sheet name="Tav.16.3" sheetId="3" r:id="rId3"/>
    <sheet name="Tav.16.4" sheetId="4" r:id="rId4"/>
    <sheet name="Tav.16.5" sheetId="5" r:id="rId5"/>
    <sheet name="Tav.16.6" sheetId="6" r:id="rId6"/>
    <sheet name="Tav 16.7" sheetId="7" r:id="rId7"/>
    <sheet name="Tav.16.8" sheetId="8" r:id="rId8"/>
    <sheet name="Tav.16.9" sheetId="9" r:id="rId9"/>
  </sheets>
  <definedNames/>
  <calcPr fullCalcOnLoad="1"/>
</workbook>
</file>

<file path=xl/sharedStrings.xml><?xml version="1.0" encoding="utf-8"?>
<sst xmlns="http://schemas.openxmlformats.org/spreadsheetml/2006/main" count="256" uniqueCount="177">
  <si>
    <t>Categoria 16</t>
  </si>
  <si>
    <t>-</t>
  </si>
  <si>
    <t>2007</t>
  </si>
  <si>
    <t>2008</t>
  </si>
  <si>
    <t>2009</t>
  </si>
  <si>
    <t>2010</t>
  </si>
  <si>
    <t>2011</t>
  </si>
  <si>
    <t>Table 16.1 - Sicilian Regional balance  - Accrual-based  Accounts  (in thousands of Euros)</t>
  </si>
  <si>
    <t>Item I - Current revenue</t>
  </si>
  <si>
    <t>Tax revenue</t>
  </si>
  <si>
    <t>-  Direct taxes</t>
  </si>
  <si>
    <t>-  Indirect taxes</t>
  </si>
  <si>
    <t>-  Region's own taxes</t>
  </si>
  <si>
    <t>Non-tax revenue</t>
  </si>
  <si>
    <t>Item II - Capital account revenue</t>
  </si>
  <si>
    <t>Item III - Loans raised</t>
  </si>
  <si>
    <t>Total revenue</t>
  </si>
  <si>
    <t>Item I  - Current expenditure</t>
  </si>
  <si>
    <t>- Employees' salaries</t>
  </si>
  <si>
    <t>- Intermediate consumption</t>
  </si>
  <si>
    <t>- Interest</t>
  </si>
  <si>
    <t>- Current transfers</t>
  </si>
  <si>
    <t>- Other expenditure</t>
  </si>
  <si>
    <t>Item II - Capital account expenditure</t>
  </si>
  <si>
    <t>Item III - Repayment of loans</t>
  </si>
  <si>
    <t>Total expenditure</t>
  </si>
  <si>
    <t>Source:  Data processed from Regional Final statements</t>
  </si>
  <si>
    <t xml:space="preserve"> Table 16.2 Sicilian Regional balance - Accounts receivable (in thousands of Euros)</t>
  </si>
  <si>
    <t>Direct taxes</t>
  </si>
  <si>
    <t xml:space="preserve">  - Irpef (personal income tax)</t>
  </si>
  <si>
    <t xml:space="preserve">  - Irpeg (corporate income tax)</t>
  </si>
  <si>
    <t xml:space="preserve">  - Tax on interest and capital gains  </t>
  </si>
  <si>
    <t xml:space="preserve">  - Other</t>
  </si>
  <si>
    <t>Indirect taxes</t>
  </si>
  <si>
    <t xml:space="preserve"> - VAT</t>
  </si>
  <si>
    <t xml:space="preserve"> - Registration tax</t>
  </si>
  <si>
    <t xml:space="preserve">  -Stamp duties</t>
  </si>
  <si>
    <t xml:space="preserve"> - Car registration tax</t>
  </si>
  <si>
    <t xml:space="preserve"> - Other</t>
  </si>
  <si>
    <t>Specific Regional taxes</t>
  </si>
  <si>
    <t xml:space="preserve"> -  Irap (Business activities tax)</t>
  </si>
  <si>
    <t xml:space="preserve">  - Additional Irpef</t>
  </si>
  <si>
    <t xml:space="preserve"> -  From private bodies</t>
  </si>
  <si>
    <t xml:space="preserve"> -  From the EU </t>
  </si>
  <si>
    <t xml:space="preserve"> -  From the state</t>
  </si>
  <si>
    <t xml:space="preserve"> -  From public bodies</t>
  </si>
  <si>
    <t xml:space="preserve">Account entries that are compensated in expenditure </t>
  </si>
  <si>
    <t>Sale of real estate and stamping of licence fees</t>
  </si>
  <si>
    <t>Capital account transfers</t>
  </si>
  <si>
    <t xml:space="preserve">Reimbursement of credit and advances  </t>
  </si>
  <si>
    <t>Loans raised</t>
  </si>
  <si>
    <t>Total overall revenue</t>
  </si>
  <si>
    <t>Recovery of debts and reimbursements</t>
  </si>
  <si>
    <t>Table16.3  -Sicilian Regional balance  - Accounts payable  (in thousands of Euros)</t>
  </si>
  <si>
    <t>Item I -  Current expenditure</t>
  </si>
  <si>
    <t>Employees' salaries</t>
  </si>
  <si>
    <t>Personnel in service</t>
  </si>
  <si>
    <t>Retired personnel</t>
  </si>
  <si>
    <t>Intermediate consumption</t>
  </si>
  <si>
    <t>Current transfers to Public administration</t>
  </si>
  <si>
    <t>Current transfers to enterprises</t>
  </si>
  <si>
    <t>Current transfers to families and social institutions</t>
  </si>
  <si>
    <t>Interest</t>
  </si>
  <si>
    <t>Depreciation</t>
  </si>
  <si>
    <t>Other current expenditure</t>
  </si>
  <si>
    <t>Item II  - Capital account expenditure</t>
  </si>
  <si>
    <t>Gross fixed investments</t>
  </si>
  <si>
    <t>Contributions to investments in Public administration</t>
  </si>
  <si>
    <t>Contributions to investments in enterprises</t>
  </si>
  <si>
    <t>Contributions to investments in families and social institutions</t>
  </si>
  <si>
    <t>Other capital account expenses</t>
  </si>
  <si>
    <t>Item IV  - Reimbursement of loans</t>
  </si>
  <si>
    <t>Table 16.4 - Sicilian Regional balance : Results of synthesis of cash flow  (in thousands of Euros)</t>
  </si>
  <si>
    <t xml:space="preserve">   Tax revenue</t>
  </si>
  <si>
    <t xml:space="preserve">   Non-tax revenue</t>
  </si>
  <si>
    <t>Item III - Raising of loans</t>
  </si>
  <si>
    <t>Item II - Capital account expenses</t>
  </si>
  <si>
    <t>Item III - Reimbursement of loans</t>
  </si>
  <si>
    <t>Table 16.5 Regional financial commitments by object function (in thousands of Euros)</t>
  </si>
  <si>
    <t>General public admin.services</t>
  </si>
  <si>
    <t>Civil protection</t>
  </si>
  <si>
    <t>Public safety and law and order</t>
  </si>
  <si>
    <t>Economic affairs, as follows:</t>
  </si>
  <si>
    <t xml:space="preserve">    Agriculture</t>
  </si>
  <si>
    <t xml:space="preserve">    Forestry</t>
  </si>
  <si>
    <t xml:space="preserve">    Fuel and energy</t>
  </si>
  <si>
    <t xml:space="preserve">   Mining operations</t>
  </si>
  <si>
    <t xml:space="preserve">    Industry and crafts</t>
  </si>
  <si>
    <t xml:space="preserve">    Transport</t>
  </si>
  <si>
    <t xml:space="preserve">    Road network</t>
  </si>
  <si>
    <t xml:space="preserve">   Trade</t>
  </si>
  <si>
    <t xml:space="preserve">    Tourism</t>
  </si>
  <si>
    <t xml:space="preserve">   Other infrastructural operations   </t>
  </si>
  <si>
    <t>Protection of the environment</t>
  </si>
  <si>
    <t xml:space="preserve">Housing and territorial lay-out, as follows: </t>
  </si>
  <si>
    <t xml:space="preserve">   Housing construction</t>
  </si>
  <si>
    <t xml:space="preserve">   Water supplies </t>
  </si>
  <si>
    <t>Health</t>
  </si>
  <si>
    <t>Education</t>
  </si>
  <si>
    <t>Social protection</t>
  </si>
  <si>
    <t xml:space="preserve">Interventions for local finance  </t>
  </si>
  <si>
    <t>Total</t>
  </si>
  <si>
    <t>Table 16.6 -  Sicily: Consolidated account: Extended Public Sector : revenue  (in millions of Euros)</t>
  </si>
  <si>
    <t>Revenue</t>
  </si>
  <si>
    <t>Capital income</t>
  </si>
  <si>
    <t>Social security contributions</t>
  </si>
  <si>
    <t xml:space="preserve">Sale of goods and services </t>
  </si>
  <si>
    <t xml:space="preserve">Current account transfers  </t>
  </si>
  <si>
    <t xml:space="preserve">   from EU and other foreign institutions  </t>
  </si>
  <si>
    <t xml:space="preserve">   from families and social institutions </t>
  </si>
  <si>
    <t xml:space="preserve">   from enterprises</t>
  </si>
  <si>
    <t>Corrective and compensatory payments</t>
  </si>
  <si>
    <t>Other current revenue</t>
  </si>
  <si>
    <t>Total current revenue</t>
  </si>
  <si>
    <t>Revenue from sale of assets</t>
  </si>
  <si>
    <t>Collection of credit</t>
  </si>
  <si>
    <t>Other capital revenue</t>
  </si>
  <si>
    <t>Total capital revenue</t>
  </si>
  <si>
    <t xml:space="preserve">Source: Ministry for Economic Development -  Regional Department of Development Policy  </t>
  </si>
  <si>
    <t xml:space="preserve">  and Cohesion and Statistical Services      </t>
  </si>
  <si>
    <t>Purchase of goods and services</t>
  </si>
  <si>
    <t xml:space="preserve">Current account transfers </t>
  </si>
  <si>
    <t xml:space="preserve">   to families and social institutions </t>
  </si>
  <si>
    <t xml:space="preserve">   to private businesses</t>
  </si>
  <si>
    <t>Passive interest</t>
  </si>
  <si>
    <t>Unattributed sums</t>
  </si>
  <si>
    <t>Current expenditure</t>
  </si>
  <si>
    <t>Assets and real estate</t>
  </si>
  <si>
    <t>Movable assets, machinery etc.</t>
  </si>
  <si>
    <t xml:space="preserve">   to private business enterprises</t>
  </si>
  <si>
    <t>Share-holding and contributions</t>
  </si>
  <si>
    <t>Concession of credit etc.</t>
  </si>
  <si>
    <t>Capital account expenditure</t>
  </si>
  <si>
    <t xml:space="preserve">       and Cohesion and Statistical Services</t>
  </si>
  <si>
    <t>Table 16.7 -  Sicily: Consolidated account: Extended Public Sector : spending  (in millions of Euros)</t>
  </si>
  <si>
    <t>Expenditure</t>
  </si>
  <si>
    <t>Table 16.8 - Municipal administration in Sicily: Cash flow  (in thousands of Euros)</t>
  </si>
  <si>
    <t>Taxes</t>
  </si>
  <si>
    <t>Duties</t>
  </si>
  <si>
    <t xml:space="preserve">Other appropriate tax revenue  </t>
  </si>
  <si>
    <t>Current  transfers</t>
  </si>
  <si>
    <t xml:space="preserve">  from the State</t>
  </si>
  <si>
    <t xml:space="preserve">  from the Region</t>
  </si>
  <si>
    <t xml:space="preserve">  from EU organisms </t>
  </si>
  <si>
    <t xml:space="preserve">  from other bodies</t>
  </si>
  <si>
    <t>Sale of goods and services</t>
  </si>
  <si>
    <t xml:space="preserve">Patrimonial and various earnings  </t>
  </si>
  <si>
    <t xml:space="preserve">Interest on advances and credit  </t>
  </si>
  <si>
    <t>Current revenue</t>
  </si>
  <si>
    <t>Capital transfers</t>
  </si>
  <si>
    <t xml:space="preserve">  from other subjects</t>
  </si>
  <si>
    <t>Capital account revenue</t>
  </si>
  <si>
    <t>Current transfers</t>
  </si>
  <si>
    <t>Pasive interest and various financial expenses</t>
  </si>
  <si>
    <t>Fiscal charges</t>
  </si>
  <si>
    <t xml:space="preserve"> Current expenditure</t>
  </si>
  <si>
    <t xml:space="preserve">Creation of fixed capital </t>
  </si>
  <si>
    <t>Capital transfer</t>
  </si>
  <si>
    <t>Share-holding</t>
  </si>
  <si>
    <t>Concession of credit and advances</t>
  </si>
  <si>
    <t>Capital account expenses</t>
  </si>
  <si>
    <t>Reimbursement of loans</t>
  </si>
  <si>
    <t>Source: Banca d'Italia -  Siope</t>
  </si>
  <si>
    <t xml:space="preserve"> from the State</t>
  </si>
  <si>
    <t xml:space="preserve"> from the Region</t>
  </si>
  <si>
    <t xml:space="preserve"> from EU organisms </t>
  </si>
  <si>
    <t xml:space="preserve"> from other bodies</t>
  </si>
  <si>
    <t xml:space="preserve"> from other subjects</t>
  </si>
  <si>
    <t>Share participation</t>
  </si>
  <si>
    <t>Concession of credit and      advances</t>
  </si>
  <si>
    <t>Source: Banca d'Italia - Siope</t>
  </si>
  <si>
    <t xml:space="preserve"> Table 16.9 Provincial administration in Sicily: Cash flow (in thousands of Euros)</t>
  </si>
  <si>
    <t>Special revenues</t>
  </si>
  <si>
    <t xml:space="preserve">Revenues from minor public services </t>
  </si>
  <si>
    <t>Capital revenue</t>
  </si>
  <si>
    <t xml:space="preserve">Other extra-tributary revenues </t>
  </si>
  <si>
    <t xml:space="preserve">Recreational/cultural activities and worship 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</si>
</sst>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%"/>
    <numFmt numFmtId="167" formatCode="#,##0_ ;\-#,##0\ "/>
    <numFmt numFmtId="168" formatCode="0.0"/>
    <numFmt numFmtId="169" formatCode="General_)"/>
    <numFmt numFmtId="170" formatCode="#,##0.0"/>
    <numFmt numFmtId="171" formatCode="#,##0.000"/>
    <numFmt numFmtId="172" formatCode="#,##0.0000"/>
    <numFmt numFmtId="173" formatCode="#,##0.00000"/>
    <numFmt numFmtId="174" formatCode="0.00_ ;[Red]\-0.00\ 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0.0000"/>
    <numFmt numFmtId="179" formatCode="0.00000"/>
    <numFmt numFmtId="180" formatCode="#,##0.0_ ;\-#,##0.0\ "/>
    <numFmt numFmtId="181" formatCode="#,##0.00_ ;\-#,##0.00\ "/>
    <numFmt numFmtId="182" formatCode="#,##0.000_ ;\-#,##0.000\ "/>
    <numFmt numFmtId="183" formatCode="#,##0.0000_ ;\-#,##0.0000\ "/>
    <numFmt numFmtId="184" formatCode="0.000"/>
    <numFmt numFmtId="185" formatCode="#,##0.00000_ ;\-#,##0.00000\ "/>
    <numFmt numFmtId="186" formatCode="#,##0.000000_ ;\-#,##0.000000\ "/>
    <numFmt numFmtId="187" formatCode="#,##0.0000000_ ;\-#,##0.0000000\ 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_-;\-* #,##0.00_-;_-* \-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00000"/>
  </numFmts>
  <fonts count="51">
    <font>
      <sz val="12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i/>
      <sz val="9"/>
      <name val="Arial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9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5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167" fontId="3" fillId="0" borderId="0" xfId="48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51" applyFont="1" applyBorder="1">
      <alignment/>
      <protection/>
    </xf>
    <xf numFmtId="169" fontId="13" fillId="0" borderId="0" xfId="52" applyFont="1" applyBorder="1">
      <alignment/>
      <protection/>
    </xf>
    <xf numFmtId="41" fontId="13" fillId="0" borderId="0" xfId="48" applyFont="1" applyBorder="1" applyAlignment="1">
      <alignment/>
    </xf>
    <xf numFmtId="169" fontId="8" fillId="0" borderId="10" xfId="52" applyFont="1" applyFill="1" applyBorder="1" applyAlignment="1">
      <alignment/>
      <protection/>
    </xf>
    <xf numFmtId="169" fontId="8" fillId="0" borderId="0" xfId="52" applyFont="1" applyFill="1" applyBorder="1" applyAlignment="1">
      <alignment/>
      <protection/>
    </xf>
    <xf numFmtId="169" fontId="3" fillId="0" borderId="0" xfId="52" applyFont="1" applyFill="1" applyBorder="1" applyAlignment="1">
      <alignment/>
      <protection/>
    </xf>
    <xf numFmtId="169" fontId="11" fillId="0" borderId="0" xfId="52" applyFont="1" applyFill="1" applyBorder="1" applyAlignment="1">
      <alignment/>
      <protection/>
    </xf>
    <xf numFmtId="169" fontId="3" fillId="0" borderId="0" xfId="52" applyFont="1" applyFill="1" applyBorder="1" applyAlignment="1">
      <alignment/>
      <protection/>
    </xf>
    <xf numFmtId="41" fontId="8" fillId="0" borderId="0" xfId="48" applyFont="1" applyFill="1" applyBorder="1" applyAlignment="1">
      <alignment horizontal="right"/>
    </xf>
    <xf numFmtId="0" fontId="8" fillId="0" borderId="0" xfId="51" applyFont="1" applyBorder="1">
      <alignment/>
      <protection/>
    </xf>
    <xf numFmtId="41" fontId="8" fillId="0" borderId="10" xfId="48" applyFont="1" applyFill="1" applyBorder="1" applyAlignment="1">
      <alignment horizontal="right"/>
    </xf>
    <xf numFmtId="0" fontId="3" fillId="0" borderId="0" xfId="0" applyFont="1" applyBorder="1" applyAlignment="1">
      <alignment/>
    </xf>
    <xf numFmtId="169" fontId="8" fillId="0" borderId="11" xfId="52" applyFont="1" applyFill="1" applyBorder="1" applyAlignment="1">
      <alignment horizontal="center" vertical="center"/>
      <protection/>
    </xf>
    <xf numFmtId="0" fontId="3" fillId="0" borderId="0" xfId="54" applyFont="1">
      <alignment/>
      <protection/>
    </xf>
    <xf numFmtId="41" fontId="11" fillId="0" borderId="0" xfId="47" applyFont="1" applyBorder="1" applyAlignment="1">
      <alignment horizontal="left" vertical="top" wrapText="1"/>
    </xf>
    <xf numFmtId="41" fontId="8" fillId="0" borderId="0" xfId="47" applyFont="1" applyBorder="1" applyAlignment="1">
      <alignment horizontal="left" vertical="top" wrapText="1"/>
    </xf>
    <xf numFmtId="0" fontId="14" fillId="0" borderId="10" xfId="54" applyFont="1" applyBorder="1" applyAlignment="1">
      <alignment horizontal="left"/>
      <protection/>
    </xf>
    <xf numFmtId="0" fontId="3" fillId="0" borderId="10" xfId="54" applyFont="1" applyBorder="1">
      <alignment/>
      <protection/>
    </xf>
    <xf numFmtId="49" fontId="3" fillId="0" borderId="11" xfId="48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67" fontId="3" fillId="0" borderId="10" xfId="48" applyNumberFormat="1" applyFont="1" applyBorder="1" applyAlignment="1">
      <alignment horizontal="right"/>
    </xf>
    <xf numFmtId="41" fontId="11" fillId="0" borderId="0" xfId="47" applyFont="1" applyBorder="1" applyAlignment="1">
      <alignment horizontal="right" vertical="top" wrapText="1"/>
    </xf>
    <xf numFmtId="49" fontId="3" fillId="0" borderId="11" xfId="48" applyNumberFormat="1" applyFont="1" applyFill="1" applyBorder="1" applyAlignment="1">
      <alignment horizontal="center" vertical="center"/>
    </xf>
    <xf numFmtId="166" fontId="3" fillId="0" borderId="0" xfId="57" applyNumberFormat="1" applyFont="1" applyAlignment="1">
      <alignment/>
    </xf>
    <xf numFmtId="166" fontId="3" fillId="0" borderId="0" xfId="57" applyNumberFormat="1" applyFont="1" applyBorder="1" applyAlignment="1">
      <alignment/>
    </xf>
    <xf numFmtId="177" fontId="16" fillId="0" borderId="0" xfId="45" applyNumberFormat="1" applyFont="1" applyBorder="1" applyAlignment="1">
      <alignment horizontal="right"/>
    </xf>
    <xf numFmtId="177" fontId="10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8" fontId="8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1" applyFont="1" applyFill="1" applyBorder="1">
      <alignment/>
      <protection/>
    </xf>
    <xf numFmtId="41" fontId="3" fillId="0" borderId="0" xfId="48" applyFont="1" applyFill="1" applyBorder="1" applyAlignment="1">
      <alignment/>
    </xf>
    <xf numFmtId="41" fontId="11" fillId="0" borderId="0" xfId="48" applyFont="1" applyFill="1" applyBorder="1" applyAlignment="1">
      <alignment/>
    </xf>
    <xf numFmtId="41" fontId="10" fillId="0" borderId="0" xfId="0" applyNumberFormat="1" applyFont="1" applyFill="1" applyAlignment="1">
      <alignment/>
    </xf>
    <xf numFmtId="169" fontId="13" fillId="0" borderId="10" xfId="52" applyFont="1" applyFill="1" applyBorder="1">
      <alignment/>
      <protection/>
    </xf>
    <xf numFmtId="41" fontId="13" fillId="0" borderId="1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13" fillId="0" borderId="0" xfId="48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53" applyFont="1" applyFill="1">
      <alignment/>
      <protection/>
    </xf>
    <xf numFmtId="0" fontId="11" fillId="0" borderId="0" xfId="53" applyFont="1" applyFill="1">
      <alignment/>
      <protection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66" fontId="3" fillId="0" borderId="0" xfId="57" applyNumberFormat="1" applyFont="1" applyFill="1" applyAlignment="1">
      <alignment horizontal="center"/>
    </xf>
    <xf numFmtId="0" fontId="8" fillId="0" borderId="10" xfId="53" applyFont="1" applyFill="1" applyBorder="1" applyAlignment="1">
      <alignment horizontal="left"/>
      <protection/>
    </xf>
    <xf numFmtId="3" fontId="8" fillId="0" borderId="10" xfId="48" applyNumberFormat="1" applyFont="1" applyFill="1" applyBorder="1" applyAlignment="1">
      <alignment horizontal="right"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48" applyNumberFormat="1" applyFont="1" applyFill="1" applyAlignment="1">
      <alignment horizontal="right"/>
    </xf>
    <xf numFmtId="3" fontId="3" fillId="0" borderId="0" xfId="48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57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48" applyNumberFormat="1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3" fontId="11" fillId="0" borderId="0" xfId="48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/>
    </xf>
    <xf numFmtId="166" fontId="3" fillId="0" borderId="10" xfId="57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57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3" fontId="1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 quotePrefix="1">
      <alignment horizontal="left" indent="1"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" fillId="0" borderId="0" xfId="48" applyNumberFormat="1" applyFont="1" applyFill="1" applyAlignment="1">
      <alignment/>
    </xf>
    <xf numFmtId="3" fontId="3" fillId="0" borderId="0" xfId="48" applyNumberFormat="1" applyFont="1" applyFill="1" applyAlignment="1">
      <alignment/>
    </xf>
    <xf numFmtId="3" fontId="11" fillId="0" borderId="0" xfId="48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41" fontId="3" fillId="0" borderId="0" xfId="48" applyFont="1" applyBorder="1" applyAlignment="1">
      <alignment horizontal="right"/>
    </xf>
    <xf numFmtId="41" fontId="11" fillId="0" borderId="0" xfId="48" applyFont="1" applyBorder="1" applyAlignment="1">
      <alignment horizontal="right"/>
    </xf>
    <xf numFmtId="177" fontId="3" fillId="0" borderId="0" xfId="45" applyNumberFormat="1" applyFont="1" applyBorder="1" applyAlignment="1">
      <alignment horizontal="right"/>
    </xf>
    <xf numFmtId="0" fontId="3" fillId="0" borderId="0" xfId="54" applyFont="1" applyAlignment="1">
      <alignment horizontal="left"/>
      <protection/>
    </xf>
    <xf numFmtId="41" fontId="3" fillId="0" borderId="0" xfId="47" applyFont="1" applyBorder="1" applyAlignment="1">
      <alignment horizontal="left" vertical="top" wrapText="1"/>
    </xf>
    <xf numFmtId="41" fontId="3" fillId="0" borderId="0" xfId="47" applyFont="1" applyBorder="1" applyAlignment="1">
      <alignment horizontal="center" vertical="top" wrapText="1"/>
    </xf>
    <xf numFmtId="41" fontId="11" fillId="0" borderId="0" xfId="47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1" fillId="0" borderId="0" xfId="54" applyFont="1">
      <alignment/>
      <protection/>
    </xf>
    <xf numFmtId="41" fontId="8" fillId="0" borderId="10" xfId="47" applyFont="1" applyBorder="1" applyAlignment="1">
      <alignment horizontal="left" vertical="top" wrapText="1"/>
    </xf>
    <xf numFmtId="0" fontId="11" fillId="0" borderId="0" xfId="54" applyFont="1" applyAlignment="1">
      <alignment horizontal="right"/>
      <protection/>
    </xf>
    <xf numFmtId="41" fontId="3" fillId="0" borderId="0" xfId="47" applyFont="1" applyBorder="1" applyAlignment="1">
      <alignment horizontal="right" vertical="top" wrapText="1"/>
    </xf>
    <xf numFmtId="49" fontId="3" fillId="0" borderId="11" xfId="48" applyNumberFormat="1" applyFont="1" applyFill="1" applyBorder="1" applyAlignment="1">
      <alignment horizontal="center" vertical="center" wrapText="1"/>
    </xf>
    <xf numFmtId="167" fontId="3" fillId="0" borderId="0" xfId="48" applyNumberFormat="1" applyFont="1" applyFill="1" applyBorder="1" applyAlignment="1">
      <alignment/>
    </xf>
    <xf numFmtId="1" fontId="3" fillId="0" borderId="0" xfId="57" applyNumberFormat="1" applyFont="1" applyBorder="1" applyAlignment="1">
      <alignment/>
    </xf>
    <xf numFmtId="1" fontId="3" fillId="0" borderId="10" xfId="57" applyNumberFormat="1" applyFont="1" applyBorder="1" applyAlignment="1">
      <alignment/>
    </xf>
    <xf numFmtId="0" fontId="3" fillId="0" borderId="0" xfId="53" applyFont="1" applyFill="1">
      <alignment/>
      <protection/>
    </xf>
    <xf numFmtId="10" fontId="10" fillId="0" borderId="0" xfId="57" applyNumberFormat="1" applyFont="1" applyFill="1" applyAlignment="1">
      <alignment vertical="center"/>
    </xf>
    <xf numFmtId="166" fontId="3" fillId="0" borderId="0" xfId="57" applyNumberFormat="1" applyFont="1" applyFill="1" applyAlignment="1">
      <alignment vertical="center"/>
    </xf>
    <xf numFmtId="166" fontId="8" fillId="0" borderId="0" xfId="57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66" fontId="10" fillId="0" borderId="0" xfId="57" applyNumberFormat="1" applyFont="1" applyAlignment="1">
      <alignment vertical="center"/>
    </xf>
    <xf numFmtId="43" fontId="10" fillId="0" borderId="0" xfId="45" applyFont="1" applyFill="1" applyAlignment="1">
      <alignment/>
    </xf>
    <xf numFmtId="0" fontId="3" fillId="0" borderId="0" xfId="0" applyFont="1" applyFill="1" applyAlignment="1">
      <alignment horizontal="left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8" fillId="0" borderId="10" xfId="51" applyFont="1" applyBorder="1">
      <alignment/>
      <protection/>
    </xf>
    <xf numFmtId="4" fontId="8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77" fontId="0" fillId="0" borderId="0" xfId="45" applyNumberFormat="1" applyFont="1" applyAlignment="1">
      <alignment/>
    </xf>
    <xf numFmtId="177" fontId="3" fillId="0" borderId="0" xfId="45" applyNumberFormat="1" applyFont="1" applyAlignment="1">
      <alignment/>
    </xf>
    <xf numFmtId="166" fontId="10" fillId="0" borderId="0" xfId="57" applyNumberFormat="1" applyFont="1" applyFill="1" applyAlignment="1">
      <alignment vertical="center"/>
    </xf>
    <xf numFmtId="10" fontId="8" fillId="0" borderId="0" xfId="57" applyNumberFormat="1" applyFont="1" applyFill="1" applyAlignment="1">
      <alignment vertical="center"/>
    </xf>
    <xf numFmtId="4" fontId="3" fillId="0" borderId="0" xfId="0" applyNumberFormat="1" applyFont="1" applyAlignment="1">
      <alignment/>
    </xf>
    <xf numFmtId="9" fontId="10" fillId="0" borderId="0" xfId="57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0" fontId="3" fillId="0" borderId="0" xfId="57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66" fontId="3" fillId="0" borderId="0" xfId="57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167" fontId="3" fillId="0" borderId="0" xfId="48" applyNumberFormat="1" applyFont="1" applyFill="1" applyBorder="1" applyAlignment="1">
      <alignment horizontal="right"/>
    </xf>
    <xf numFmtId="166" fontId="3" fillId="0" borderId="0" xfId="57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53" applyFont="1" applyFill="1" applyBorder="1" applyAlignment="1">
      <alignment horizontal="left"/>
      <protection/>
    </xf>
    <xf numFmtId="3" fontId="3" fillId="0" borderId="0" xfId="48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167" fontId="3" fillId="0" borderId="0" xfId="48" applyNumberFormat="1" applyFont="1" applyBorder="1" applyAlignment="1">
      <alignment horizontal="right"/>
    </xf>
    <xf numFmtId="41" fontId="3" fillId="0" borderId="0" xfId="48" applyFont="1" applyFill="1" applyBorder="1" applyAlignment="1">
      <alignment horizontal="right"/>
    </xf>
    <xf numFmtId="177" fontId="3" fillId="0" borderId="0" xfId="45" applyNumberFormat="1" applyFont="1" applyFill="1" applyBorder="1" applyAlignment="1">
      <alignment/>
    </xf>
    <xf numFmtId="41" fontId="3" fillId="0" borderId="0" xfId="48" applyFont="1" applyFill="1" applyBorder="1" applyAlignment="1">
      <alignment/>
    </xf>
    <xf numFmtId="41" fontId="5" fillId="0" borderId="0" xfId="48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1" fontId="5" fillId="0" borderId="10" xfId="48" applyFont="1" applyBorder="1" applyAlignment="1">
      <alignment horizontal="left" wrapText="1"/>
    </xf>
    <xf numFmtId="41" fontId="5" fillId="0" borderId="10" xfId="48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e98sicil" xfId="46"/>
    <cellStyle name="Migliaia (0)_Tab 5.3.1. EELL" xfId="47"/>
    <cellStyle name="Comma [0]" xfId="48"/>
    <cellStyle name="Neutrale" xfId="49"/>
    <cellStyle name="Normale 2" xfId="50"/>
    <cellStyle name="Normale_Consolidati" xfId="51"/>
    <cellStyle name="Normale_e98sicil" xfId="52"/>
    <cellStyle name="Normale_Riclassificazione bilanci 95-99 (con modifica 1998 solo complessivo al 26_03_99)" xfId="53"/>
    <cellStyle name="Normale_Tabelle EELL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ap17Finanza.xls Grafico 1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SheetLayoutView="100" workbookViewId="0" topLeftCell="A7">
      <selection activeCell="F20" sqref="F20"/>
    </sheetView>
  </sheetViews>
  <sheetFormatPr defaultColWidth="9.00390625" defaultRowHeight="15.75"/>
  <cols>
    <col min="1" max="1" width="27.75390625" style="56" customWidth="1"/>
    <col min="2" max="2" width="10.50390625" style="56" customWidth="1"/>
    <col min="3" max="3" width="10.375" style="56" customWidth="1"/>
    <col min="4" max="5" width="10.125" style="56" customWidth="1"/>
    <col min="6" max="6" width="11.125" style="56" customWidth="1"/>
    <col min="7" max="16384" width="9.00390625" style="56" customWidth="1"/>
  </cols>
  <sheetData>
    <row r="1" spans="1:2" s="85" customFormat="1" ht="21" customHeight="1">
      <c r="A1" s="12" t="s">
        <v>7</v>
      </c>
      <c r="B1" s="84"/>
    </row>
    <row r="2" s="85" customFormat="1" ht="21" customHeight="1">
      <c r="A2" s="84"/>
    </row>
    <row r="3" spans="1:5" s="98" customFormat="1" ht="30.75" customHeight="1">
      <c r="A3" s="68"/>
      <c r="B3" s="69">
        <v>2008</v>
      </c>
      <c r="C3" s="69">
        <v>2009</v>
      </c>
      <c r="D3" s="69">
        <v>2010</v>
      </c>
      <c r="E3" s="69">
        <v>2011</v>
      </c>
    </row>
    <row r="4" spans="1:8" s="98" customFormat="1" ht="15" customHeight="1">
      <c r="A4" s="99" t="s">
        <v>8</v>
      </c>
      <c r="B4" s="109">
        <f>SUM(B5,B9)</f>
        <v>14956749.08983</v>
      </c>
      <c r="C4" s="110">
        <f>SUM(C5,C9)</f>
        <v>15640019.50543</v>
      </c>
      <c r="D4" s="110">
        <f>SUM(D5,D9)</f>
        <v>15046015.428310001</v>
      </c>
      <c r="E4" s="110">
        <f>SUM(E5,E9)</f>
        <v>14508598.20614</v>
      </c>
      <c r="F4" s="132"/>
      <c r="G4" s="149"/>
      <c r="H4" s="100"/>
    </row>
    <row r="5" spans="1:8" s="98" customFormat="1" ht="15" customHeight="1">
      <c r="A5" s="99" t="s">
        <v>9</v>
      </c>
      <c r="B5" s="109">
        <f>SUM(B6:B8)</f>
        <v>11273867.76825</v>
      </c>
      <c r="C5" s="110">
        <f>SUM(C6:C8)</f>
        <v>11272752.34546</v>
      </c>
      <c r="D5" s="110">
        <f>SUM(D6:D8)</f>
        <v>10992821.550670002</v>
      </c>
      <c r="E5" s="110">
        <f>SUM(E6:E8)</f>
        <v>10933762.5317</v>
      </c>
      <c r="F5" s="132"/>
      <c r="G5" s="149"/>
      <c r="H5" s="100"/>
    </row>
    <row r="6" spans="1:33" s="85" customFormat="1" ht="15.75">
      <c r="A6" s="101" t="s">
        <v>10</v>
      </c>
      <c r="B6" s="111">
        <v>5789595.16143</v>
      </c>
      <c r="C6" s="111">
        <f>+'Tav.16.2 '!C4</f>
        <v>5792874.61781</v>
      </c>
      <c r="D6" s="111">
        <v>5558689.512060001</v>
      </c>
      <c r="E6" s="111">
        <v>5373826.756279999</v>
      </c>
      <c r="F6" s="132"/>
      <c r="G6" s="149"/>
      <c r="H6" s="100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s="85" customFormat="1" ht="15.75">
      <c r="A7" s="101" t="s">
        <v>11</v>
      </c>
      <c r="B7" s="111">
        <v>3030523.73483</v>
      </c>
      <c r="C7" s="111">
        <f>+'Tav.16.2 '!C9</f>
        <v>3074834.7147500003</v>
      </c>
      <c r="D7" s="111">
        <v>2972399.41195</v>
      </c>
      <c r="E7" s="111">
        <v>3074196.60954</v>
      </c>
      <c r="F7" s="132"/>
      <c r="G7" s="149"/>
      <c r="H7" s="100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s="85" customFormat="1" ht="15.75">
      <c r="A8" s="101" t="s">
        <v>12</v>
      </c>
      <c r="B8" s="111">
        <v>2453748.87199</v>
      </c>
      <c r="C8" s="111">
        <f>+'Tav.16.2 '!C15</f>
        <v>2405043.0129000004</v>
      </c>
      <c r="D8" s="111">
        <v>2461732.62666</v>
      </c>
      <c r="E8" s="111">
        <v>2485739.16588</v>
      </c>
      <c r="F8" s="132"/>
      <c r="G8" s="149"/>
      <c r="H8" s="100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8" s="98" customFormat="1" ht="15" customHeight="1">
      <c r="A9" s="99" t="s">
        <v>13</v>
      </c>
      <c r="B9" s="109">
        <v>3682881.3215799998</v>
      </c>
      <c r="C9" s="110">
        <v>4367267.15997</v>
      </c>
      <c r="D9" s="110">
        <v>4053193.87764</v>
      </c>
      <c r="E9" s="110">
        <v>3574835.67444</v>
      </c>
      <c r="F9" s="132"/>
      <c r="G9" s="149"/>
      <c r="H9" s="100"/>
    </row>
    <row r="10" spans="1:8" s="98" customFormat="1" ht="15" customHeight="1">
      <c r="A10" s="99" t="s">
        <v>14</v>
      </c>
      <c r="B10" s="109">
        <v>827960</v>
      </c>
      <c r="C10" s="110">
        <v>4136004.6319399998</v>
      </c>
      <c r="D10" s="110">
        <v>2883326.38259</v>
      </c>
      <c r="E10" s="110">
        <v>1078575.79052</v>
      </c>
      <c r="F10" s="132"/>
      <c r="G10" s="152"/>
      <c r="H10" s="100"/>
    </row>
    <row r="11" spans="1:8" s="98" customFormat="1" ht="15" customHeight="1">
      <c r="A11" s="99" t="s">
        <v>15</v>
      </c>
      <c r="B11" s="109">
        <v>3280000</v>
      </c>
      <c r="C11" s="109">
        <v>0</v>
      </c>
      <c r="D11" s="109">
        <v>862500</v>
      </c>
      <c r="E11" s="109">
        <v>954790</v>
      </c>
      <c r="F11" s="132"/>
      <c r="G11" s="149"/>
      <c r="H11" s="100"/>
    </row>
    <row r="12" spans="1:7" s="98" customFormat="1" ht="19.5" customHeight="1">
      <c r="A12" s="153" t="s">
        <v>16</v>
      </c>
      <c r="B12" s="109">
        <f>SUM(B5,B9,B10,B11)</f>
        <v>19064709.08983</v>
      </c>
      <c r="C12" s="109">
        <f>SUM(C5,C9,C10,C11)</f>
        <v>19776024.137369998</v>
      </c>
      <c r="D12" s="109">
        <f>SUM(D5,D9,D10,D11)</f>
        <v>18791841.810900003</v>
      </c>
      <c r="E12" s="109">
        <f>SUM(E5,E9,E10,E11)</f>
        <v>16541963.99666</v>
      </c>
      <c r="F12" s="132"/>
      <c r="G12" s="149"/>
    </row>
    <row r="13" spans="1:8" s="98" customFormat="1" ht="18.75" customHeight="1">
      <c r="A13" s="99" t="s">
        <v>17</v>
      </c>
      <c r="B13" s="109">
        <v>17780046</v>
      </c>
      <c r="C13" s="110">
        <v>15517577</v>
      </c>
      <c r="D13" s="110">
        <f>SUM(D14:D18)</f>
        <v>14893462.20113</v>
      </c>
      <c r="E13" s="110">
        <f>SUM(E14:E18)</f>
        <v>15584360.272580002</v>
      </c>
      <c r="G13" s="149"/>
      <c r="H13" s="100"/>
    </row>
    <row r="14" spans="1:33" s="85" customFormat="1" ht="15.75">
      <c r="A14" s="101" t="s">
        <v>18</v>
      </c>
      <c r="B14" s="111">
        <v>1633866</v>
      </c>
      <c r="C14" s="111">
        <v>1698332.19222</v>
      </c>
      <c r="D14" s="111">
        <v>1677495.03945</v>
      </c>
      <c r="E14" s="111">
        <v>1724166.47768</v>
      </c>
      <c r="F14" s="102"/>
      <c r="G14" s="149"/>
      <c r="H14" s="100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</row>
    <row r="15" spans="1:33" s="85" customFormat="1" ht="15.75">
      <c r="A15" s="101" t="s">
        <v>19</v>
      </c>
      <c r="B15" s="111">
        <v>1054802</v>
      </c>
      <c r="C15" s="111">
        <v>1072299.55596</v>
      </c>
      <c r="D15" s="111">
        <v>1059626.3734199998</v>
      </c>
      <c r="E15" s="111">
        <v>971429.30409</v>
      </c>
      <c r="F15" s="102"/>
      <c r="G15" s="149"/>
      <c r="H15" s="100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</row>
    <row r="16" spans="1:33" s="85" customFormat="1" ht="15.75">
      <c r="A16" s="101" t="s">
        <v>20</v>
      </c>
      <c r="B16" s="111">
        <v>234141</v>
      </c>
      <c r="C16" s="111">
        <v>299632</v>
      </c>
      <c r="D16" s="111">
        <v>256894.76121</v>
      </c>
      <c r="E16" s="111">
        <v>267199.88588</v>
      </c>
      <c r="F16" s="102"/>
      <c r="G16" s="149"/>
      <c r="H16" s="100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</row>
    <row r="17" spans="1:33" s="85" customFormat="1" ht="15.75">
      <c r="A17" s="101" t="s">
        <v>21</v>
      </c>
      <c r="B17" s="111">
        <v>13315953</v>
      </c>
      <c r="C17" s="111">
        <v>10714911</v>
      </c>
      <c r="D17" s="111">
        <v>10686037.96222</v>
      </c>
      <c r="E17" s="111">
        <v>11139887.096920002</v>
      </c>
      <c r="F17" s="102"/>
      <c r="G17" s="149"/>
      <c r="H17" s="100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</row>
    <row r="18" spans="1:33" s="85" customFormat="1" ht="15.75">
      <c r="A18" s="101" t="s">
        <v>22</v>
      </c>
      <c r="B18" s="111">
        <f>B13-(B14+B15+B16+B17)</f>
        <v>1541284</v>
      </c>
      <c r="C18" s="111">
        <v>1665581.49574</v>
      </c>
      <c r="D18" s="111">
        <v>1213408.0648299998</v>
      </c>
      <c r="E18" s="111">
        <v>1481677.5080100002</v>
      </c>
      <c r="F18" s="102"/>
      <c r="G18" s="149"/>
      <c r="H18" s="100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</row>
    <row r="19" spans="1:8" s="98" customFormat="1" ht="15" customHeight="1">
      <c r="A19" s="179" t="s">
        <v>23</v>
      </c>
      <c r="B19" s="109">
        <v>3095871</v>
      </c>
      <c r="C19" s="110">
        <v>2891872</v>
      </c>
      <c r="D19" s="110">
        <v>3530845.5581599995</v>
      </c>
      <c r="E19" s="110">
        <v>3780427.34336</v>
      </c>
      <c r="G19" s="149"/>
      <c r="H19" s="100"/>
    </row>
    <row r="20" spans="1:8" s="98" customFormat="1" ht="12.75">
      <c r="A20" s="99" t="s">
        <v>24</v>
      </c>
      <c r="B20" s="109">
        <v>227934</v>
      </c>
      <c r="C20" s="110">
        <v>210581</v>
      </c>
      <c r="D20" s="110">
        <v>834960.39293</v>
      </c>
      <c r="E20" s="110">
        <v>193304.87652000002</v>
      </c>
      <c r="F20" s="149"/>
      <c r="G20" s="149"/>
      <c r="H20" s="100"/>
    </row>
    <row r="21" spans="1:7" s="98" customFormat="1" ht="19.5" customHeight="1">
      <c r="A21" s="153" t="s">
        <v>25</v>
      </c>
      <c r="B21" s="109">
        <v>21103851</v>
      </c>
      <c r="C21" s="109">
        <v>18620030</v>
      </c>
      <c r="D21" s="109">
        <f>SUM(D13,D19:D20)</f>
        <v>19259268.152220003</v>
      </c>
      <c r="E21" s="109">
        <f>SUM(E13,E19:E20)</f>
        <v>19558092.49246</v>
      </c>
      <c r="F21" s="132"/>
      <c r="G21" s="149"/>
    </row>
    <row r="22" spans="1:5" ht="10.5" customHeight="1">
      <c r="A22" s="94"/>
      <c r="B22" s="103"/>
      <c r="C22" s="103"/>
      <c r="D22" s="103"/>
      <c r="E22" s="103"/>
    </row>
    <row r="23" spans="1:2" ht="13.5" customHeight="1">
      <c r="A23" s="72" t="s">
        <v>26</v>
      </c>
      <c r="B23" s="96"/>
    </row>
    <row r="24" spans="1:2" ht="12.75">
      <c r="A24" s="72"/>
      <c r="B24" s="96"/>
    </row>
    <row r="25" spans="1:4" ht="12.75">
      <c r="A25" s="72"/>
      <c r="B25" s="137"/>
      <c r="C25" s="137"/>
      <c r="D25" s="137"/>
    </row>
    <row r="26" spans="1:3" ht="12.75">
      <c r="A26" s="72"/>
      <c r="B26" s="96"/>
      <c r="C26" s="104"/>
    </row>
    <row r="27" spans="2:3" ht="12.75">
      <c r="B27" s="105"/>
      <c r="C27" s="104"/>
    </row>
    <row r="28" spans="2:3" ht="12.75">
      <c r="B28" s="105"/>
      <c r="C28" s="106"/>
    </row>
    <row r="29" ht="12.75">
      <c r="B29" s="105"/>
    </row>
    <row r="30" ht="12.75">
      <c r="B30" s="105"/>
    </row>
    <row r="31" ht="12.75">
      <c r="B31" s="105"/>
    </row>
    <row r="32" ht="12.75">
      <c r="B32" s="105"/>
    </row>
    <row r="33" ht="12.75">
      <c r="B33" s="105"/>
    </row>
    <row r="34" ht="12.75">
      <c r="B34" s="105"/>
    </row>
    <row r="35" ht="12.75">
      <c r="B35" s="105"/>
    </row>
    <row r="36" ht="12.75">
      <c r="B36" s="10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B5:E5 D13:E13 D21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SheetLayoutView="100" zoomScalePageLayoutView="0" workbookViewId="0" topLeftCell="A1">
      <selection activeCell="F17" sqref="F17"/>
    </sheetView>
  </sheetViews>
  <sheetFormatPr defaultColWidth="9.00390625" defaultRowHeight="15.75"/>
  <cols>
    <col min="1" max="1" width="39.125" style="72" customWidth="1"/>
    <col min="2" max="3" width="10.875" style="72" customWidth="1"/>
    <col min="4" max="5" width="10.875" style="97" customWidth="1"/>
    <col min="6" max="6" width="14.00390625" style="72" bestFit="1" customWidth="1"/>
    <col min="7" max="9" width="14.75390625" style="0" customWidth="1"/>
    <col min="10" max="10" width="27.625" style="0" customWidth="1"/>
    <col min="11" max="11" width="12.00390625" style="72" customWidth="1"/>
    <col min="12" max="12" width="9.875" style="72" bestFit="1" customWidth="1"/>
    <col min="13" max="13" width="9.00390625" style="97" customWidth="1"/>
    <col min="14" max="16384" width="9.00390625" style="72" customWidth="1"/>
  </cols>
  <sheetData>
    <row r="1" spans="1:13" s="85" customFormat="1" ht="21" customHeight="1">
      <c r="A1" s="12" t="s">
        <v>27</v>
      </c>
      <c r="B1" s="84"/>
      <c r="D1" s="86"/>
      <c r="E1" s="86"/>
      <c r="M1" s="86"/>
    </row>
    <row r="2" spans="1:12" s="85" customFormat="1" ht="21" customHeight="1">
      <c r="A2" s="84"/>
      <c r="C2" s="86"/>
      <c r="D2" s="86"/>
      <c r="L2" s="86"/>
    </row>
    <row r="3" spans="1:12" s="70" customFormat="1" ht="30.75" customHeight="1">
      <c r="A3" s="68"/>
      <c r="B3" s="69">
        <v>2008</v>
      </c>
      <c r="C3" s="69">
        <v>2009</v>
      </c>
      <c r="D3" s="69">
        <v>2010</v>
      </c>
      <c r="E3" s="69">
        <v>2011</v>
      </c>
      <c r="L3" s="133"/>
    </row>
    <row r="4" spans="1:13" s="155" customFormat="1" ht="24.75" customHeight="1">
      <c r="A4" s="154" t="s">
        <v>28</v>
      </c>
      <c r="B4" s="82">
        <v>5789595.16143</v>
      </c>
      <c r="C4" s="82">
        <f>SUM(C5:C8)</f>
        <v>5792874.61781</v>
      </c>
      <c r="D4" s="82">
        <f>SUM(D5:D8)</f>
        <v>5558689.512</v>
      </c>
      <c r="E4" s="82">
        <f>SUM(E5:E8)</f>
        <v>5373826.756279999</v>
      </c>
      <c r="G4" s="156"/>
      <c r="H4" s="157"/>
      <c r="J4" s="91"/>
      <c r="L4" s="158"/>
      <c r="M4" s="157"/>
    </row>
    <row r="5" spans="1:12" s="70" customFormat="1" ht="12.75" customHeight="1">
      <c r="A5" s="90" t="s">
        <v>29</v>
      </c>
      <c r="B5" s="91">
        <v>4823558.94488</v>
      </c>
      <c r="C5" s="91">
        <v>4843917.24298</v>
      </c>
      <c r="D5" s="91">
        <v>4799966.03613</v>
      </c>
      <c r="E5" s="91">
        <v>4655790.975149999</v>
      </c>
      <c r="F5" s="93"/>
      <c r="G5" s="150"/>
      <c r="H5" s="135"/>
      <c r="J5" s="91"/>
      <c r="L5" s="133"/>
    </row>
    <row r="6" spans="1:12" s="70" customFormat="1" ht="12.75" customHeight="1">
      <c r="A6" s="90" t="s">
        <v>30</v>
      </c>
      <c r="B6" s="91">
        <v>643672.63956</v>
      </c>
      <c r="C6" s="91">
        <v>597556.5694299999</v>
      </c>
      <c r="D6" s="91">
        <v>494599.9249</v>
      </c>
      <c r="E6" s="91">
        <v>538588.52192</v>
      </c>
      <c r="F6" s="93"/>
      <c r="G6" s="150"/>
      <c r="H6" s="135"/>
      <c r="J6" s="91"/>
      <c r="L6" s="133"/>
    </row>
    <row r="7" spans="1:12" s="70" customFormat="1" ht="12.75" customHeight="1">
      <c r="A7" s="90" t="s">
        <v>31</v>
      </c>
      <c r="B7" s="91">
        <v>219582.42976</v>
      </c>
      <c r="C7" s="91">
        <v>215586.77965</v>
      </c>
      <c r="D7" s="91">
        <v>123819.85209999999</v>
      </c>
      <c r="E7" s="91">
        <v>75241.55816</v>
      </c>
      <c r="F7" s="93"/>
      <c r="G7" s="150"/>
      <c r="H7" s="135"/>
      <c r="J7" s="91"/>
      <c r="L7" s="133"/>
    </row>
    <row r="8" spans="1:12" s="70" customFormat="1" ht="12.75" customHeight="1">
      <c r="A8" s="90" t="s">
        <v>32</v>
      </c>
      <c r="B8" s="91">
        <v>102781.14723</v>
      </c>
      <c r="C8" s="91">
        <v>135814.02575</v>
      </c>
      <c r="D8" s="91">
        <v>140303.69887</v>
      </c>
      <c r="E8" s="91">
        <v>104205.70105</v>
      </c>
      <c r="F8" s="93"/>
      <c r="G8" s="150"/>
      <c r="H8" s="135"/>
      <c r="J8" s="91"/>
      <c r="L8" s="133"/>
    </row>
    <row r="9" spans="1:13" s="155" customFormat="1" ht="15.75" customHeight="1">
      <c r="A9" s="154" t="s">
        <v>33</v>
      </c>
      <c r="B9" s="82">
        <v>3030523.73483</v>
      </c>
      <c r="C9" s="82">
        <f>SUM(C10:C14)</f>
        <v>3074834.7147500003</v>
      </c>
      <c r="D9" s="82">
        <f>SUM(D10:D14)</f>
        <v>2972399.41195</v>
      </c>
      <c r="E9" s="82">
        <f>SUM(E10:E14)</f>
        <v>3074196.60954</v>
      </c>
      <c r="F9" s="157"/>
      <c r="G9" s="156"/>
      <c r="H9" s="157"/>
      <c r="J9" s="91"/>
      <c r="L9" s="158"/>
      <c r="M9" s="157"/>
    </row>
    <row r="10" spans="1:12" s="70" customFormat="1" ht="12.75" customHeight="1">
      <c r="A10" s="92" t="s">
        <v>34</v>
      </c>
      <c r="B10" s="91">
        <v>1979043.1796</v>
      </c>
      <c r="C10" s="91">
        <v>1995232.07675</v>
      </c>
      <c r="D10" s="91">
        <v>1919458.68674</v>
      </c>
      <c r="E10" s="91">
        <v>1947346.12688</v>
      </c>
      <c r="F10" s="93"/>
      <c r="G10" s="150"/>
      <c r="H10" s="135"/>
      <c r="J10" s="91"/>
      <c r="L10" s="133"/>
    </row>
    <row r="11" spans="1:12" s="70" customFormat="1" ht="12.75" customHeight="1">
      <c r="A11" s="90" t="s">
        <v>35</v>
      </c>
      <c r="B11" s="91">
        <v>225866.51555</v>
      </c>
      <c r="C11" s="91">
        <v>216402.12626</v>
      </c>
      <c r="D11" s="91">
        <v>214330.0907</v>
      </c>
      <c r="E11" s="91">
        <v>219102.99343</v>
      </c>
      <c r="F11" s="93"/>
      <c r="G11" s="150"/>
      <c r="H11" s="135"/>
      <c r="J11" s="91"/>
      <c r="L11" s="133"/>
    </row>
    <row r="12" spans="1:12" s="70" customFormat="1" ht="12.75" customHeight="1">
      <c r="A12" s="90" t="s">
        <v>36</v>
      </c>
      <c r="B12" s="93">
        <v>164822.61285</v>
      </c>
      <c r="C12" s="91">
        <v>166615.48131</v>
      </c>
      <c r="D12" s="91">
        <v>192386.3909</v>
      </c>
      <c r="E12" s="91">
        <v>240947.66261000003</v>
      </c>
      <c r="F12" s="93"/>
      <c r="G12" s="150"/>
      <c r="H12" s="135"/>
      <c r="J12" s="91"/>
      <c r="L12" s="133"/>
    </row>
    <row r="13" spans="1:12" s="70" customFormat="1" ht="12.75" customHeight="1">
      <c r="A13" s="90" t="s">
        <v>37</v>
      </c>
      <c r="B13" s="91">
        <v>323139.58671</v>
      </c>
      <c r="C13" s="91">
        <v>337463.93182999996</v>
      </c>
      <c r="D13" s="91">
        <v>331154.28929000004</v>
      </c>
      <c r="E13" s="91">
        <v>349715.25857</v>
      </c>
      <c r="F13" s="93"/>
      <c r="G13" s="150"/>
      <c r="H13" s="135"/>
      <c r="J13" s="91"/>
      <c r="L13" s="133"/>
    </row>
    <row r="14" spans="1:12" s="70" customFormat="1" ht="12.75" customHeight="1">
      <c r="A14" s="90" t="s">
        <v>38</v>
      </c>
      <c r="B14" s="91">
        <v>337651.84011999983</v>
      </c>
      <c r="C14" s="91">
        <v>359121.0986000001</v>
      </c>
      <c r="D14" s="91">
        <v>315069.95431999996</v>
      </c>
      <c r="E14" s="91">
        <v>317084.56804999977</v>
      </c>
      <c r="F14" s="93"/>
      <c r="G14" s="150"/>
      <c r="H14" s="135"/>
      <c r="J14" s="91"/>
      <c r="L14" s="133"/>
    </row>
    <row r="15" spans="1:13" s="155" customFormat="1" ht="15.75" customHeight="1">
      <c r="A15" s="154" t="s">
        <v>39</v>
      </c>
      <c r="B15" s="82">
        <v>2453748.87199</v>
      </c>
      <c r="C15" s="82">
        <f>SUM(C16:C18)</f>
        <v>2405043.0129000004</v>
      </c>
      <c r="D15" s="82">
        <f>SUM(D16:D18)</f>
        <v>2461732.6266599996</v>
      </c>
      <c r="E15" s="82">
        <f>SUM(E16:E18)</f>
        <v>2485739.16588</v>
      </c>
      <c r="G15" s="156"/>
      <c r="H15" s="157"/>
      <c r="J15" s="91"/>
      <c r="L15" s="158"/>
      <c r="M15" s="157"/>
    </row>
    <row r="16" spans="1:12" s="70" customFormat="1" ht="12.75" customHeight="1">
      <c r="A16" s="90" t="s">
        <v>40</v>
      </c>
      <c r="B16" s="91">
        <v>1821647.36006</v>
      </c>
      <c r="C16" s="91">
        <v>1737513.07583</v>
      </c>
      <c r="D16" s="91">
        <v>1753328.9410299999</v>
      </c>
      <c r="E16" s="91">
        <v>1771157.61422</v>
      </c>
      <c r="F16" s="93"/>
      <c r="G16" s="150"/>
      <c r="H16" s="135"/>
      <c r="J16" s="91"/>
      <c r="L16" s="133"/>
    </row>
    <row r="17" spans="1:12" s="70" customFormat="1" ht="12.75" customHeight="1">
      <c r="A17" s="90" t="s">
        <v>41</v>
      </c>
      <c r="B17" s="91">
        <v>495203.39899</v>
      </c>
      <c r="C17" s="91">
        <v>523277.47073</v>
      </c>
      <c r="D17" s="91">
        <v>523900.38769</v>
      </c>
      <c r="E17" s="91">
        <v>523735.40217</v>
      </c>
      <c r="F17" s="93"/>
      <c r="G17" s="150"/>
      <c r="H17" s="135"/>
      <c r="J17" s="91"/>
      <c r="L17" s="133"/>
    </row>
    <row r="18" spans="1:12" s="70" customFormat="1" ht="12.75" customHeight="1">
      <c r="A18" s="90" t="s">
        <v>32</v>
      </c>
      <c r="B18" s="91">
        <v>136898.1129399998</v>
      </c>
      <c r="C18" s="91">
        <v>144252.46634000016</v>
      </c>
      <c r="D18" s="91">
        <v>184503.29793999987</v>
      </c>
      <c r="E18" s="91">
        <v>190846.1494900001</v>
      </c>
      <c r="F18" s="93"/>
      <c r="G18" s="150"/>
      <c r="H18" s="135"/>
      <c r="J18" s="91"/>
      <c r="L18" s="133"/>
    </row>
    <row r="19" spans="1:13" s="155" customFormat="1" ht="15.75" customHeight="1">
      <c r="A19" s="154" t="s">
        <v>145</v>
      </c>
      <c r="B19" s="82">
        <v>62472.62761</v>
      </c>
      <c r="C19" s="82">
        <v>73096.66490999999</v>
      </c>
      <c r="D19" s="82">
        <v>65834.47682</v>
      </c>
      <c r="E19" s="82">
        <v>47166.73102000001</v>
      </c>
      <c r="G19" s="156"/>
      <c r="H19" s="157"/>
      <c r="J19" s="91"/>
      <c r="L19" s="158"/>
      <c r="M19" s="157"/>
    </row>
    <row r="20" spans="1:13" s="155" customFormat="1" ht="15.75" customHeight="1">
      <c r="A20" s="154" t="s">
        <v>172</v>
      </c>
      <c r="B20" s="82">
        <v>6802.725</v>
      </c>
      <c r="C20" s="82">
        <v>5527.99482</v>
      </c>
      <c r="D20" s="82">
        <v>3855.81569</v>
      </c>
      <c r="E20" s="82">
        <v>3704.7215</v>
      </c>
      <c r="G20" s="156"/>
      <c r="H20" s="157"/>
      <c r="J20" s="91"/>
      <c r="L20" s="158"/>
      <c r="M20" s="157"/>
    </row>
    <row r="21" spans="1:13" s="155" customFormat="1" ht="15.75" customHeight="1">
      <c r="A21" s="154" t="s">
        <v>173</v>
      </c>
      <c r="B21" s="82">
        <v>31211.31692</v>
      </c>
      <c r="C21" s="82">
        <v>37560.61349</v>
      </c>
      <c r="D21" s="82">
        <v>33003.53734</v>
      </c>
      <c r="E21" s="82">
        <v>37686.450229999995</v>
      </c>
      <c r="G21" s="156"/>
      <c r="H21" s="157"/>
      <c r="J21" s="91"/>
      <c r="L21" s="158"/>
      <c r="M21" s="157"/>
    </row>
    <row r="22" spans="1:13" s="155" customFormat="1" ht="12.75" customHeight="1">
      <c r="A22" s="154" t="s">
        <v>174</v>
      </c>
      <c r="B22" s="82">
        <v>103731.17114</v>
      </c>
      <c r="C22" s="82">
        <v>49170.49344</v>
      </c>
      <c r="D22" s="82">
        <v>34651.02463</v>
      </c>
      <c r="E22" s="82">
        <v>34784.88775</v>
      </c>
      <c r="G22" s="156"/>
      <c r="H22" s="157"/>
      <c r="J22" s="91"/>
      <c r="L22" s="158"/>
      <c r="M22" s="157"/>
    </row>
    <row r="23" spans="1:13" s="155" customFormat="1" ht="12.75" customHeight="1">
      <c r="A23" s="154" t="s">
        <v>175</v>
      </c>
      <c r="B23" s="82">
        <v>85548.13564</v>
      </c>
      <c r="C23" s="82">
        <v>88225.41998</v>
      </c>
      <c r="D23" s="82">
        <v>98471.60837</v>
      </c>
      <c r="E23" s="82">
        <v>108869.79138</v>
      </c>
      <c r="G23" s="156"/>
      <c r="H23" s="157"/>
      <c r="J23" s="91"/>
      <c r="L23" s="158"/>
      <c r="M23" s="157"/>
    </row>
    <row r="24" spans="1:13" s="155" customFormat="1" ht="15.75" customHeight="1">
      <c r="A24" s="154" t="s">
        <v>152</v>
      </c>
      <c r="B24" s="82">
        <f>SUM(B25:B28)</f>
        <v>3141074.82821</v>
      </c>
      <c r="C24" s="82">
        <f>SUM(C25:C28)</f>
        <v>3021770.28152</v>
      </c>
      <c r="D24" s="82">
        <f>SUM(D25:D28)</f>
        <v>3123655.20854</v>
      </c>
      <c r="E24" s="82">
        <f>SUM(E25:E28)</f>
        <v>2780270.7970200004</v>
      </c>
      <c r="G24" s="156"/>
      <c r="H24" s="157"/>
      <c r="J24" s="91"/>
      <c r="L24" s="158"/>
      <c r="M24" s="157"/>
    </row>
    <row r="25" spans="1:13" s="70" customFormat="1" ht="12.75" customHeight="1">
      <c r="A25" s="90" t="s">
        <v>43</v>
      </c>
      <c r="B25" s="91">
        <v>0</v>
      </c>
      <c r="C25" s="91">
        <v>0</v>
      </c>
      <c r="D25" s="91">
        <v>1843.02851</v>
      </c>
      <c r="E25" s="91">
        <v>563.38975</v>
      </c>
      <c r="F25" s="93"/>
      <c r="G25" s="150"/>
      <c r="H25" s="135"/>
      <c r="J25" s="91"/>
      <c r="L25" s="134"/>
      <c r="M25" s="135"/>
    </row>
    <row r="26" spans="1:13" s="70" customFormat="1" ht="12.75" customHeight="1">
      <c r="A26" s="90" t="s">
        <v>44</v>
      </c>
      <c r="B26" s="91">
        <v>2858753.82821</v>
      </c>
      <c r="C26" s="91">
        <v>2759677.25565</v>
      </c>
      <c r="D26" s="91">
        <v>2905498.81373</v>
      </c>
      <c r="E26" s="91">
        <v>2574839.5965500004</v>
      </c>
      <c r="F26" s="93"/>
      <c r="G26" s="150"/>
      <c r="H26" s="89"/>
      <c r="L26" s="134"/>
      <c r="M26" s="135"/>
    </row>
    <row r="27" spans="1:13" s="70" customFormat="1" ht="12.75" customHeight="1">
      <c r="A27" s="90" t="s">
        <v>45</v>
      </c>
      <c r="B27" s="91">
        <v>23943</v>
      </c>
      <c r="C27" s="91">
        <v>6624.30449</v>
      </c>
      <c r="D27" s="91">
        <v>5326.7977599999995</v>
      </c>
      <c r="E27" s="91">
        <v>3633.27101</v>
      </c>
      <c r="F27" s="93"/>
      <c r="G27" s="150"/>
      <c r="H27" s="89"/>
      <c r="J27" s="91"/>
      <c r="L27" s="134"/>
      <c r="M27" s="135"/>
    </row>
    <row r="28" spans="1:13" s="70" customFormat="1" ht="12.75" customHeight="1">
      <c r="A28" s="90" t="s">
        <v>42</v>
      </c>
      <c r="B28" s="91">
        <v>258378</v>
      </c>
      <c r="C28" s="91">
        <v>255468.72138</v>
      </c>
      <c r="D28" s="91">
        <v>210986.56854</v>
      </c>
      <c r="E28" s="91">
        <v>201234.53971</v>
      </c>
      <c r="F28" s="93"/>
      <c r="G28" s="150"/>
      <c r="H28" s="89"/>
      <c r="J28" s="91"/>
      <c r="L28" s="134"/>
      <c r="M28" s="135"/>
    </row>
    <row r="29" spans="1:13" s="155" customFormat="1" ht="15.75" customHeight="1">
      <c r="A29" s="154" t="s">
        <v>52</v>
      </c>
      <c r="B29" s="82">
        <v>187517</v>
      </c>
      <c r="C29" s="82">
        <v>759506.80739</v>
      </c>
      <c r="D29" s="82">
        <v>527024.00769</v>
      </c>
      <c r="E29" s="82">
        <v>460412.90779</v>
      </c>
      <c r="G29" s="156"/>
      <c r="L29" s="158"/>
      <c r="M29" s="157"/>
    </row>
    <row r="30" spans="1:13" s="155" customFormat="1" ht="12.75" customHeight="1">
      <c r="A30" s="154" t="s">
        <v>46</v>
      </c>
      <c r="B30" s="82">
        <v>64523.51706</v>
      </c>
      <c r="C30" s="82">
        <v>332408.88442</v>
      </c>
      <c r="D30" s="82">
        <v>166698.19856</v>
      </c>
      <c r="E30" s="82">
        <v>101939.38775</v>
      </c>
      <c r="G30" s="156"/>
      <c r="L30" s="158"/>
      <c r="M30" s="157"/>
    </row>
    <row r="31" spans="1:13" s="155" customFormat="1" ht="12.75" customHeight="1">
      <c r="A31" s="159" t="s">
        <v>47</v>
      </c>
      <c r="B31" s="82">
        <v>5536.3554</v>
      </c>
      <c r="C31" s="82">
        <v>47185.151359999996</v>
      </c>
      <c r="D31" s="82">
        <v>894889.97667</v>
      </c>
      <c r="E31" s="82">
        <v>23339.23906</v>
      </c>
      <c r="G31" s="156"/>
      <c r="L31" s="158"/>
      <c r="M31" s="157"/>
    </row>
    <row r="32" spans="1:13" s="155" customFormat="1" ht="12.75" customHeight="1">
      <c r="A32" s="154" t="s">
        <v>48</v>
      </c>
      <c r="B32" s="82">
        <v>781374.10509</v>
      </c>
      <c r="C32" s="82">
        <v>4056874.07721</v>
      </c>
      <c r="D32" s="82">
        <v>1893717.4451</v>
      </c>
      <c r="E32" s="82">
        <v>1031602.101</v>
      </c>
      <c r="G32" s="156"/>
      <c r="L32" s="158"/>
      <c r="M32" s="157"/>
    </row>
    <row r="33" spans="1:13" s="155" customFormat="1" ht="12.75" customHeight="1">
      <c r="A33" s="154" t="s">
        <v>49</v>
      </c>
      <c r="B33" s="82">
        <v>41049.65052</v>
      </c>
      <c r="C33" s="82">
        <v>31945.40337</v>
      </c>
      <c r="D33" s="82">
        <v>94718.96082</v>
      </c>
      <c r="E33" s="82">
        <v>23634.45046</v>
      </c>
      <c r="G33" s="156"/>
      <c r="H33" s="157"/>
      <c r="I33" s="160"/>
      <c r="L33" s="158"/>
      <c r="M33" s="157"/>
    </row>
    <row r="34" spans="1:13" s="89" customFormat="1" ht="12.75" customHeight="1">
      <c r="A34" s="87"/>
      <c r="B34" s="88"/>
      <c r="C34" s="88"/>
      <c r="D34" s="88"/>
      <c r="E34" s="88"/>
      <c r="G34" s="150"/>
      <c r="I34" s="141"/>
      <c r="L34" s="134"/>
      <c r="M34" s="135"/>
    </row>
    <row r="35" spans="1:13" s="155" customFormat="1" ht="12.75" customHeight="1">
      <c r="A35" s="154" t="s">
        <v>50</v>
      </c>
      <c r="B35" s="82">
        <v>3280000</v>
      </c>
      <c r="C35" s="82">
        <v>0</v>
      </c>
      <c r="D35" s="82">
        <v>862500</v>
      </c>
      <c r="E35" s="82">
        <v>954790</v>
      </c>
      <c r="G35" s="156"/>
      <c r="I35" s="160"/>
      <c r="L35" s="158"/>
      <c r="M35" s="157"/>
    </row>
    <row r="36" spans="1:13" s="155" customFormat="1" ht="18.75" customHeight="1">
      <c r="A36" s="161" t="s">
        <v>51</v>
      </c>
      <c r="B36" s="162">
        <f>SUM(B4,B9,B15,B19:B24,B29:B33,B35)</f>
        <v>19064709.20084</v>
      </c>
      <c r="C36" s="162">
        <f>SUM(C4,C9,C15,C19:C24,C29:C33,C35)</f>
        <v>19776024.13737</v>
      </c>
      <c r="D36" s="162">
        <f>SUM(D4,D9,D15,D19:D24,D29:D33,D35)</f>
        <v>18791841.81084</v>
      </c>
      <c r="E36" s="162">
        <f>SUM(E4,E9,E15,E19:E24,E29:E33,E35)</f>
        <v>16541963.996659998</v>
      </c>
      <c r="G36" s="156"/>
      <c r="L36" s="158"/>
      <c r="M36" s="157"/>
    </row>
    <row r="37" spans="1:13" ht="12.75" customHeight="1">
      <c r="A37" s="94"/>
      <c r="B37" s="94"/>
      <c r="C37" s="95"/>
      <c r="D37" s="95"/>
      <c r="E37" s="95"/>
      <c r="F37"/>
      <c r="I37" s="142"/>
      <c r="J37" s="72"/>
      <c r="L37" s="97"/>
      <c r="M37" s="72"/>
    </row>
    <row r="38" spans="1:9" ht="20.25" customHeight="1">
      <c r="A38" s="72" t="s">
        <v>26</v>
      </c>
      <c r="B38" s="96"/>
      <c r="I38" s="142"/>
    </row>
    <row r="39" spans="2:9" ht="20.25" customHeight="1">
      <c r="B39" s="96"/>
      <c r="I39" s="142"/>
    </row>
    <row r="40" ht="15.75">
      <c r="I40" s="142"/>
    </row>
    <row r="41" ht="15.75">
      <c r="I41" s="142"/>
    </row>
  </sheetData>
  <sheetProtection/>
  <printOptions horizontalCentered="1" verticalCentered="1"/>
  <pageMargins left="0.3937007874015748" right="0.35433070866141736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C15:E15 B24:D24 B36:D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75" zoomScalePageLayoutView="0" workbookViewId="0" topLeftCell="A1">
      <selection activeCell="B28" sqref="B28"/>
    </sheetView>
  </sheetViews>
  <sheetFormatPr defaultColWidth="9.00390625" defaultRowHeight="15.75"/>
  <cols>
    <col min="1" max="1" width="45.00390625" style="72" customWidth="1"/>
    <col min="2" max="2" width="10.125" style="72" customWidth="1"/>
    <col min="3" max="3" width="10.25390625" style="72" customWidth="1"/>
    <col min="4" max="5" width="10.125" style="72" customWidth="1"/>
    <col min="6" max="6" width="12.00390625" style="72" bestFit="1" customWidth="1"/>
    <col min="7" max="7" width="9.25390625" style="72" bestFit="1" customWidth="1"/>
    <col min="8" max="8" width="9.00390625" style="72" customWidth="1"/>
    <col min="9" max="9" width="27.625" style="72" customWidth="1"/>
    <col min="10" max="10" width="9.00390625" style="72" customWidth="1"/>
    <col min="11" max="11" width="12.00390625" style="72" bestFit="1" customWidth="1"/>
    <col min="12" max="16384" width="9.00390625" style="72" customWidth="1"/>
  </cols>
  <sheetData>
    <row r="1" s="67" customFormat="1" ht="34.5" customHeight="1">
      <c r="A1" s="66" t="s">
        <v>53</v>
      </c>
    </row>
    <row r="2" spans="1:5" s="70" customFormat="1" ht="30.75" customHeight="1">
      <c r="A2" s="68"/>
      <c r="B2" s="69">
        <v>2008</v>
      </c>
      <c r="C2" s="69">
        <v>2009</v>
      </c>
      <c r="D2" s="69">
        <v>2010</v>
      </c>
      <c r="E2" s="69">
        <v>2011</v>
      </c>
    </row>
    <row r="3" spans="1:10" s="50" customFormat="1" ht="24.75" customHeight="1">
      <c r="A3" s="131" t="s">
        <v>54</v>
      </c>
      <c r="B3" s="109">
        <f>SUM(B4,B7:B13)</f>
        <v>17841484</v>
      </c>
      <c r="C3" s="109">
        <f>SUM(C4,C7:C13)</f>
        <v>15517577.05903</v>
      </c>
      <c r="D3" s="109">
        <f>SUM(D4,D7:D13)</f>
        <v>14893462.20113</v>
      </c>
      <c r="E3" s="109">
        <f>SUM(E4,E7:E13)</f>
        <v>15584360.272580002</v>
      </c>
      <c r="F3" s="163"/>
      <c r="I3" s="164"/>
      <c r="J3" s="164"/>
    </row>
    <row r="4" spans="1:10" ht="12.75">
      <c r="A4" s="73" t="s">
        <v>55</v>
      </c>
      <c r="B4" s="107">
        <v>1633866</v>
      </c>
      <c r="C4" s="107">
        <v>1698332.19222</v>
      </c>
      <c r="D4" s="107">
        <v>1677495.03945</v>
      </c>
      <c r="E4" s="107">
        <v>1724166.47768</v>
      </c>
      <c r="F4" s="77"/>
      <c r="I4" s="71"/>
      <c r="J4" s="71"/>
    </row>
    <row r="5" spans="1:11" s="76" customFormat="1" ht="12.75">
      <c r="A5" s="74" t="s">
        <v>56</v>
      </c>
      <c r="B5" s="108">
        <v>1073137.31039</v>
      </c>
      <c r="C5" s="108">
        <v>1085331.3180999998</v>
      </c>
      <c r="D5" s="108">
        <v>1028880.6813800001</v>
      </c>
      <c r="E5" s="108">
        <v>1084387.8990000002</v>
      </c>
      <c r="F5" s="77"/>
      <c r="I5" s="71"/>
      <c r="J5" s="75"/>
      <c r="K5" s="72"/>
    </row>
    <row r="6" spans="1:11" s="76" customFormat="1" ht="12.75">
      <c r="A6" s="74" t="s">
        <v>57</v>
      </c>
      <c r="B6" s="108">
        <v>560728.68961</v>
      </c>
      <c r="C6" s="108">
        <v>613000.87412</v>
      </c>
      <c r="D6" s="108">
        <v>648614.35807</v>
      </c>
      <c r="E6" s="108">
        <v>639778.5786799999</v>
      </c>
      <c r="F6" s="77"/>
      <c r="I6" s="71"/>
      <c r="J6" s="75"/>
      <c r="K6" s="72"/>
    </row>
    <row r="7" spans="1:10" ht="12.75">
      <c r="A7" s="73" t="s">
        <v>58</v>
      </c>
      <c r="B7" s="107">
        <v>1054802</v>
      </c>
      <c r="C7" s="107">
        <v>1072299.55596</v>
      </c>
      <c r="D7" s="107">
        <v>1059626.3734199998</v>
      </c>
      <c r="E7" s="107">
        <v>971429.30409</v>
      </c>
      <c r="F7" s="77"/>
      <c r="I7" s="71"/>
      <c r="J7" s="71"/>
    </row>
    <row r="8" spans="1:10" ht="12.75">
      <c r="A8" s="73" t="s">
        <v>59</v>
      </c>
      <c r="B8" s="107">
        <v>12790004</v>
      </c>
      <c r="C8" s="107">
        <v>10257362.07562</v>
      </c>
      <c r="D8" s="107">
        <v>10133138.11803</v>
      </c>
      <c r="E8" s="107">
        <v>10712487.04512</v>
      </c>
      <c r="F8" s="77"/>
      <c r="I8" s="71"/>
      <c r="J8" s="71"/>
    </row>
    <row r="9" spans="1:10" ht="12.75">
      <c r="A9" s="73" t="s">
        <v>60</v>
      </c>
      <c r="B9" s="107">
        <v>225856</v>
      </c>
      <c r="C9" s="107">
        <v>169528.83425</v>
      </c>
      <c r="D9" s="107">
        <v>123729.11402</v>
      </c>
      <c r="E9" s="107">
        <v>156608.30253000002</v>
      </c>
      <c r="F9" s="77"/>
      <c r="I9" s="71"/>
      <c r="J9" s="71"/>
    </row>
    <row r="10" spans="1:10" ht="12.75">
      <c r="A10" s="73" t="s">
        <v>61</v>
      </c>
      <c r="B10" s="107">
        <v>300093</v>
      </c>
      <c r="C10" s="107">
        <v>288019.74678</v>
      </c>
      <c r="D10" s="107">
        <v>429170.73017</v>
      </c>
      <c r="E10" s="107">
        <v>270791.74927</v>
      </c>
      <c r="F10" s="77"/>
      <c r="I10" s="71"/>
      <c r="J10" s="71"/>
    </row>
    <row r="11" spans="1:10" ht="12.75">
      <c r="A11" s="73" t="s">
        <v>62</v>
      </c>
      <c r="B11" s="107">
        <v>234141</v>
      </c>
      <c r="C11" s="107">
        <v>299632.15846</v>
      </c>
      <c r="D11" s="107">
        <v>256894.76121</v>
      </c>
      <c r="E11" s="107">
        <v>267199.88588</v>
      </c>
      <c r="F11" s="77"/>
      <c r="I11" s="71"/>
      <c r="J11" s="71"/>
    </row>
    <row r="12" spans="1:12" ht="12.75">
      <c r="A12" s="73" t="s">
        <v>63</v>
      </c>
      <c r="B12" s="107">
        <v>61438</v>
      </c>
      <c r="C12" s="107">
        <v>66821</v>
      </c>
      <c r="D12" s="107">
        <v>66821</v>
      </c>
      <c r="E12" s="107">
        <v>91173</v>
      </c>
      <c r="F12" s="77"/>
      <c r="I12" s="71"/>
      <c r="J12" s="71"/>
      <c r="L12" s="81"/>
    </row>
    <row r="13" spans="1:10" ht="12.75">
      <c r="A13" s="73" t="s">
        <v>64</v>
      </c>
      <c r="B13" s="107">
        <v>1541284</v>
      </c>
      <c r="C13" s="107">
        <v>1665581.49574</v>
      </c>
      <c r="D13" s="107">
        <v>1146587.0648299998</v>
      </c>
      <c r="E13" s="107">
        <v>1390504.50801</v>
      </c>
      <c r="F13" s="77"/>
      <c r="I13" s="71"/>
      <c r="J13" s="71"/>
    </row>
    <row r="14" spans="1:10" s="50" customFormat="1" ht="24.75" customHeight="1">
      <c r="A14" s="131" t="s">
        <v>65</v>
      </c>
      <c r="B14" s="112">
        <f>SUM(B15:B19)</f>
        <v>3095871</v>
      </c>
      <c r="C14" s="112">
        <f>SUM(C15:C19)</f>
        <v>2891871.7689900002</v>
      </c>
      <c r="D14" s="112">
        <f>SUM(D15:D19)</f>
        <v>3530845.5581599995</v>
      </c>
      <c r="E14" s="112">
        <f>SUM(E15:E19)</f>
        <v>3780427.3433600003</v>
      </c>
      <c r="F14" s="163"/>
      <c r="I14" s="164"/>
      <c r="J14" s="164"/>
    </row>
    <row r="15" spans="1:10" ht="12.75">
      <c r="A15" s="73" t="s">
        <v>66</v>
      </c>
      <c r="B15" s="107">
        <v>1263268</v>
      </c>
      <c r="C15" s="107">
        <v>920402.24947</v>
      </c>
      <c r="D15" s="107">
        <v>1209188.6926099998</v>
      </c>
      <c r="E15" s="107">
        <v>1284204.03675</v>
      </c>
      <c r="F15" s="77"/>
      <c r="I15" s="71"/>
      <c r="J15" s="71"/>
    </row>
    <row r="16" spans="1:10" ht="12.75">
      <c r="A16" s="73" t="s">
        <v>67</v>
      </c>
      <c r="B16" s="107">
        <v>542886</v>
      </c>
      <c r="C16" s="107">
        <v>667185.12757</v>
      </c>
      <c r="D16" s="107">
        <v>767456.13776</v>
      </c>
      <c r="E16" s="107">
        <v>686946.8459</v>
      </c>
      <c r="F16" s="77"/>
      <c r="I16" s="71"/>
      <c r="J16" s="71"/>
    </row>
    <row r="17" spans="1:10" ht="12.75">
      <c r="A17" s="73" t="s">
        <v>68</v>
      </c>
      <c r="B17" s="107">
        <v>414012</v>
      </c>
      <c r="C17" s="107">
        <v>468909.32257</v>
      </c>
      <c r="D17" s="107">
        <v>521877.1327</v>
      </c>
      <c r="E17" s="107">
        <v>602084.6494700001</v>
      </c>
      <c r="F17" s="77"/>
      <c r="I17" s="71"/>
      <c r="J17" s="71"/>
    </row>
    <row r="18" spans="1:10" ht="12.75">
      <c r="A18" s="131" t="s">
        <v>69</v>
      </c>
      <c r="B18" s="107">
        <v>147033</v>
      </c>
      <c r="C18" s="107">
        <v>28063.79681</v>
      </c>
      <c r="D18" s="107">
        <v>150831.64578</v>
      </c>
      <c r="E18" s="107">
        <v>201528.07564</v>
      </c>
      <c r="F18" s="77"/>
      <c r="I18" s="71"/>
      <c r="J18" s="71"/>
    </row>
    <row r="19" spans="1:10" ht="12.75">
      <c r="A19" s="73" t="s">
        <v>70</v>
      </c>
      <c r="B19" s="107">
        <v>728672</v>
      </c>
      <c r="C19" s="107">
        <v>807311.27257</v>
      </c>
      <c r="D19" s="107">
        <v>881491.94931</v>
      </c>
      <c r="E19" s="107">
        <v>1005663.7356</v>
      </c>
      <c r="F19" s="77"/>
      <c r="I19" s="71"/>
      <c r="J19" s="71"/>
    </row>
    <row r="20" spans="1:8" s="50" customFormat="1" ht="24.75" customHeight="1">
      <c r="A20" s="131" t="s">
        <v>71</v>
      </c>
      <c r="B20" s="112">
        <v>227934</v>
      </c>
      <c r="C20" s="112">
        <v>210581.01487</v>
      </c>
      <c r="D20" s="112">
        <v>834960.39293</v>
      </c>
      <c r="E20" s="112">
        <v>193304.87652000002</v>
      </c>
      <c r="F20" s="163"/>
      <c r="G20" s="164"/>
      <c r="H20" s="164"/>
    </row>
    <row r="21" spans="1:8" s="50" customFormat="1" ht="12.75">
      <c r="A21" s="165" t="s">
        <v>25</v>
      </c>
      <c r="B21" s="166">
        <v>21103851</v>
      </c>
      <c r="C21" s="166">
        <f>SUM(C3,C14,C20)</f>
        <v>18620029.842889998</v>
      </c>
      <c r="D21" s="166">
        <f>SUM(D3,D14,D20)</f>
        <v>19259268.152220003</v>
      </c>
      <c r="E21" s="166">
        <f>SUM(E3,E14,E20)</f>
        <v>19558092.49246</v>
      </c>
      <c r="F21" s="163"/>
      <c r="G21" s="164"/>
      <c r="H21" s="164"/>
    </row>
    <row r="22" spans="1:8" ht="12.75">
      <c r="A22" s="78"/>
      <c r="B22" s="79"/>
      <c r="C22" s="79"/>
      <c r="D22" s="79"/>
      <c r="E22" s="79"/>
      <c r="F22" s="71"/>
      <c r="G22" s="71"/>
      <c r="H22" s="71"/>
    </row>
    <row r="23" ht="13.5" customHeight="1">
      <c r="A23" s="72" t="s">
        <v>26</v>
      </c>
    </row>
    <row r="25" spans="4:5" ht="12.75">
      <c r="D25" s="80"/>
      <c r="E25" s="80"/>
    </row>
    <row r="29" spans="2:5" ht="12.75">
      <c r="B29" s="81"/>
      <c r="C29" s="81"/>
      <c r="D29" s="81"/>
      <c r="E29" s="81"/>
    </row>
    <row r="32" spans="2:5" ht="12.75">
      <c r="B32" s="82"/>
      <c r="C32" s="82"/>
      <c r="D32" s="83"/>
      <c r="E32" s="83"/>
    </row>
    <row r="33" spans="2:5" ht="12.75">
      <c r="B33" s="81"/>
      <c r="C33" s="81"/>
      <c r="D33" s="81"/>
      <c r="E33" s="81"/>
    </row>
  </sheetData>
  <sheetProtection/>
  <printOptions horizontalCentered="1" vertic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  <ignoredErrors>
    <ignoredError sqref="B14: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75" zoomScalePageLayoutView="0" workbookViewId="0" topLeftCell="A1">
      <selection activeCell="K17" sqref="K17"/>
    </sheetView>
  </sheetViews>
  <sheetFormatPr defaultColWidth="9.00390625" defaultRowHeight="15.75"/>
  <cols>
    <col min="1" max="1" width="26.25390625" style="3" customWidth="1"/>
    <col min="2" max="2" width="13.625" style="3" hidden="1" customWidth="1"/>
    <col min="3" max="6" width="12.50390625" style="3" customWidth="1"/>
    <col min="7" max="9" width="9.00390625" style="3" customWidth="1"/>
    <col min="10" max="10" width="10.50390625" style="3" bestFit="1" customWidth="1"/>
    <col min="11" max="16384" width="9.00390625" style="3" customWidth="1"/>
  </cols>
  <sheetData>
    <row r="1" spans="1:3" ht="21" customHeight="1">
      <c r="A1" s="12" t="s">
        <v>72</v>
      </c>
      <c r="B1" s="1"/>
      <c r="C1" s="1"/>
    </row>
    <row r="2" spans="1:2" ht="21" customHeight="1">
      <c r="A2" s="1"/>
      <c r="B2" s="1"/>
    </row>
    <row r="3" spans="1:6" s="7" customFormat="1" ht="30.75" customHeight="1">
      <c r="A3" s="15"/>
      <c r="B3" s="15"/>
      <c r="C3" s="16">
        <v>2008</v>
      </c>
      <c r="D3" s="16">
        <v>2009</v>
      </c>
      <c r="E3" s="16">
        <v>2010</v>
      </c>
      <c r="F3" s="16">
        <v>2011</v>
      </c>
    </row>
    <row r="4" spans="1:6" s="2" customFormat="1" ht="12.75">
      <c r="A4" s="14" t="s">
        <v>8</v>
      </c>
      <c r="B4" s="6"/>
      <c r="C4" s="13">
        <v>14435109</v>
      </c>
      <c r="D4" s="13">
        <v>16166464</v>
      </c>
      <c r="E4" s="13">
        <v>15046015.428309998</v>
      </c>
      <c r="F4" s="13">
        <v>14333871.61585</v>
      </c>
    </row>
    <row r="5" spans="1:9" s="2" customFormat="1" ht="12.75">
      <c r="A5" s="14" t="s">
        <v>73</v>
      </c>
      <c r="B5" s="6"/>
      <c r="C5" s="13">
        <v>11406332</v>
      </c>
      <c r="D5" s="13">
        <v>11397568</v>
      </c>
      <c r="E5" s="13">
        <v>10992821.55067</v>
      </c>
      <c r="F5" s="13">
        <v>11072484.43216</v>
      </c>
      <c r="H5" s="143"/>
      <c r="I5" s="143"/>
    </row>
    <row r="6" spans="1:12" s="7" customFormat="1" ht="12.75">
      <c r="A6" s="14" t="s">
        <v>74</v>
      </c>
      <c r="C6" s="13">
        <v>4973140</v>
      </c>
      <c r="D6" s="13">
        <v>4768896</v>
      </c>
      <c r="E6" s="13">
        <v>4053193.87764</v>
      </c>
      <c r="F6" s="13">
        <v>3261387.1836900003</v>
      </c>
      <c r="H6" s="144"/>
      <c r="I6" s="144"/>
      <c r="J6" s="2"/>
      <c r="L6" s="2"/>
    </row>
    <row r="7" spans="1:9" s="2" customFormat="1" ht="12.75">
      <c r="A7" s="14" t="s">
        <v>14</v>
      </c>
      <c r="B7" s="6"/>
      <c r="C7" s="13">
        <v>1933145</v>
      </c>
      <c r="D7" s="13">
        <v>1180070</v>
      </c>
      <c r="E7" s="13">
        <v>2883326.38259</v>
      </c>
      <c r="F7" s="13">
        <v>905144.2533399999</v>
      </c>
      <c r="H7" s="143"/>
      <c r="I7" s="143"/>
    </row>
    <row r="8" spans="1:9" s="2" customFormat="1" ht="12.75">
      <c r="A8" s="14" t="s">
        <v>75</v>
      </c>
      <c r="B8" s="6" t="s">
        <v>0</v>
      </c>
      <c r="C8" s="13">
        <v>2640805</v>
      </c>
      <c r="D8" s="13">
        <v>0</v>
      </c>
      <c r="E8" s="13">
        <v>862500</v>
      </c>
      <c r="F8" s="13">
        <v>817924</v>
      </c>
      <c r="H8" s="143"/>
      <c r="I8" s="143"/>
    </row>
    <row r="9" spans="1:8" s="7" customFormat="1" ht="19.5" customHeight="1">
      <c r="A9" s="122" t="s">
        <v>16</v>
      </c>
      <c r="B9" s="167"/>
      <c r="C9" s="168">
        <f>SUM(C4,C7,C8)</f>
        <v>19009059</v>
      </c>
      <c r="D9" s="168">
        <f>SUM(D4,D7,D8)</f>
        <v>17346534</v>
      </c>
      <c r="E9" s="168">
        <f>SUM(E4,E7,E8)</f>
        <v>18791841.8109</v>
      </c>
      <c r="F9" s="168">
        <f>SUM(F4,F7,F8)</f>
        <v>16056939.86919</v>
      </c>
      <c r="H9" s="136"/>
    </row>
    <row r="10" spans="1:12" s="7" customFormat="1" ht="21.75" customHeight="1">
      <c r="A10" s="14" t="s">
        <v>17</v>
      </c>
      <c r="B10" s="8"/>
      <c r="C10" s="13">
        <v>16376972.04199</v>
      </c>
      <c r="D10" s="13">
        <v>15203825.18061</v>
      </c>
      <c r="E10" s="13">
        <v>14893462.20113</v>
      </c>
      <c r="F10" s="13">
        <v>13817575.991689999</v>
      </c>
      <c r="H10" s="136"/>
      <c r="I10" s="144"/>
      <c r="L10" s="2"/>
    </row>
    <row r="11" spans="1:12" s="7" customFormat="1" ht="15" customHeight="1">
      <c r="A11" s="14" t="s">
        <v>76</v>
      </c>
      <c r="B11" s="8"/>
      <c r="C11" s="13">
        <v>2789639.1948100002</v>
      </c>
      <c r="D11" s="13">
        <v>2630829.26951</v>
      </c>
      <c r="E11" s="13">
        <v>3530845.5581599995</v>
      </c>
      <c r="F11" s="13">
        <v>2565577.73127</v>
      </c>
      <c r="H11" s="136"/>
      <c r="I11" s="144"/>
      <c r="L11" s="2"/>
    </row>
    <row r="12" spans="1:12" s="7" customFormat="1" ht="12.75">
      <c r="A12" s="14" t="s">
        <v>77</v>
      </c>
      <c r="B12" s="8"/>
      <c r="C12" s="13">
        <v>226089.66702</v>
      </c>
      <c r="D12" s="13">
        <v>212425.01282</v>
      </c>
      <c r="E12" s="13">
        <v>834960.39293</v>
      </c>
      <c r="F12" s="13">
        <v>1906252.25031</v>
      </c>
      <c r="H12" s="136"/>
      <c r="I12" s="144"/>
      <c r="L12" s="2"/>
    </row>
    <row r="13" spans="1:8" s="7" customFormat="1" ht="19.5" customHeight="1">
      <c r="A13" s="122" t="s">
        <v>25</v>
      </c>
      <c r="B13" s="167"/>
      <c r="C13" s="168">
        <f>SUM(C10:C12)</f>
        <v>19392700.90382</v>
      </c>
      <c r="D13" s="168">
        <f>SUM(D10:D12)</f>
        <v>18047079.46294</v>
      </c>
      <c r="E13" s="168">
        <f>SUM(E10:E12)</f>
        <v>19259268.152220003</v>
      </c>
      <c r="F13" s="168">
        <f>SUM(F10:F12)</f>
        <v>18289405.97327</v>
      </c>
      <c r="H13" s="136"/>
    </row>
    <row r="14" spans="1:12" ht="10.5" customHeight="1">
      <c r="A14" s="4"/>
      <c r="B14" s="4"/>
      <c r="C14" s="37"/>
      <c r="D14" s="37"/>
      <c r="E14" s="37"/>
      <c r="F14" s="37"/>
      <c r="L14" s="2"/>
    </row>
    <row r="15" spans="1:12" ht="13.5" customHeight="1">
      <c r="A15" s="5" t="s">
        <v>26</v>
      </c>
      <c r="B15" s="10"/>
      <c r="C15" s="9"/>
      <c r="H15" s="145"/>
      <c r="I15" s="145"/>
      <c r="J15" s="2"/>
      <c r="L15" s="2"/>
    </row>
    <row r="16" spans="1:12" ht="12.75">
      <c r="A16" s="5"/>
      <c r="B16" s="5"/>
      <c r="C16" s="9"/>
      <c r="J16" s="146"/>
      <c r="L16" s="2"/>
    </row>
    <row r="17" spans="1:12" ht="12.75">
      <c r="A17" s="5"/>
      <c r="B17" s="5"/>
      <c r="C17" s="9"/>
      <c r="H17" s="145"/>
      <c r="I17" s="145"/>
      <c r="J17" s="2"/>
      <c r="L17" s="2"/>
    </row>
    <row r="18" spans="1:12" ht="12.75">
      <c r="A18" s="5"/>
      <c r="B18" s="5"/>
      <c r="C18" s="9"/>
      <c r="H18" s="145"/>
      <c r="I18" s="145"/>
      <c r="J18" s="2"/>
      <c r="L18" s="2"/>
    </row>
    <row r="19" spans="3:12" ht="12.75">
      <c r="C19" s="11"/>
      <c r="L19" s="2"/>
    </row>
    <row r="20" spans="4:12" ht="12.75">
      <c r="D20" s="42"/>
      <c r="E20" s="42"/>
      <c r="F20" s="42"/>
      <c r="G20" s="44"/>
      <c r="L20" s="2"/>
    </row>
    <row r="21" spans="4:6" ht="12.75">
      <c r="D21" s="42"/>
      <c r="E21" s="42"/>
      <c r="F21" s="42"/>
    </row>
    <row r="22" spans="4:6" ht="12.75">
      <c r="D22" s="42"/>
      <c r="E22" s="42"/>
      <c r="F22" s="42"/>
    </row>
    <row r="23" spans="4:6" ht="12.75">
      <c r="D23" s="43"/>
      <c r="E23" s="43"/>
      <c r="F23" s="43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6">
      <selection activeCell="H11" sqref="H11"/>
    </sheetView>
  </sheetViews>
  <sheetFormatPr defaultColWidth="9.00390625" defaultRowHeight="15.75"/>
  <cols>
    <col min="1" max="1" width="36.00390625" style="47" customWidth="1"/>
    <col min="2" max="2" width="12.625" style="47" bestFit="1" customWidth="1"/>
    <col min="3" max="6" width="10.625" style="47" customWidth="1"/>
    <col min="7" max="7" width="12.125" style="47" bestFit="1" customWidth="1"/>
    <col min="8" max="8" width="13.50390625" style="148" bestFit="1" customWidth="1"/>
    <col min="9" max="16384" width="9.00390625" style="47" customWidth="1"/>
  </cols>
  <sheetData>
    <row r="1" spans="1:8" s="46" customFormat="1" ht="21" customHeight="1">
      <c r="A1" s="172" t="s">
        <v>78</v>
      </c>
      <c r="B1" s="172"/>
      <c r="C1" s="172"/>
      <c r="D1" s="172"/>
      <c r="E1" s="172"/>
      <c r="F1" s="45"/>
      <c r="H1" s="147"/>
    </row>
    <row r="2" spans="1:8" s="46" customFormat="1" ht="21" customHeight="1">
      <c r="A2" s="177"/>
      <c r="B2" s="177"/>
      <c r="C2" s="177"/>
      <c r="D2" s="45"/>
      <c r="E2" s="45"/>
      <c r="F2" s="45"/>
      <c r="H2" s="147"/>
    </row>
    <row r="3" spans="1:8" ht="12.75">
      <c r="A3" s="175"/>
      <c r="B3" s="173">
        <v>2008</v>
      </c>
      <c r="C3" s="173">
        <v>2009</v>
      </c>
      <c r="D3" s="173">
        <v>2010</v>
      </c>
      <c r="E3" s="173">
        <v>2011</v>
      </c>
      <c r="G3" s="148"/>
      <c r="H3" s="47"/>
    </row>
    <row r="4" spans="1:8" ht="12.75">
      <c r="A4" s="176"/>
      <c r="B4" s="174"/>
      <c r="C4" s="174"/>
      <c r="D4" s="174"/>
      <c r="E4" s="174"/>
      <c r="G4" s="148"/>
      <c r="H4" s="47"/>
    </row>
    <row r="5" spans="1:8" ht="15.75">
      <c r="A5" s="48"/>
      <c r="B5" s="49"/>
      <c r="C5" s="49"/>
      <c r="D5" s="49"/>
      <c r="E5" s="49"/>
      <c r="G5" s="148"/>
      <c r="H5" s="47"/>
    </row>
    <row r="6" spans="1:8" ht="12.75">
      <c r="A6" s="50" t="s">
        <v>79</v>
      </c>
      <c r="B6" s="112">
        <v>3857195.7961500003</v>
      </c>
      <c r="C6" s="112">
        <v>3835478.97163</v>
      </c>
      <c r="D6" s="112">
        <v>4092451.7169</v>
      </c>
      <c r="E6" s="112">
        <v>3984483.36358</v>
      </c>
      <c r="F6" s="40"/>
      <c r="G6" s="40"/>
      <c r="H6" s="151"/>
    </row>
    <row r="7" spans="1:8" ht="12.75">
      <c r="A7" s="50" t="s">
        <v>80</v>
      </c>
      <c r="B7" s="112">
        <v>164251.34985</v>
      </c>
      <c r="C7" s="112">
        <v>181827.86477000001</v>
      </c>
      <c r="D7" s="112">
        <v>135399.74614</v>
      </c>
      <c r="E7" s="112">
        <v>118543.07112000001</v>
      </c>
      <c r="F7" s="40"/>
      <c r="G7" s="40"/>
      <c r="H7" s="47"/>
    </row>
    <row r="8" spans="1:8" ht="12.75">
      <c r="A8" s="50" t="s">
        <v>81</v>
      </c>
      <c r="B8" s="112">
        <v>91129.82858</v>
      </c>
      <c r="C8" s="112">
        <v>99607.25918000001</v>
      </c>
      <c r="D8" s="112">
        <v>31750.58564</v>
      </c>
      <c r="E8" s="112">
        <v>28101.42723</v>
      </c>
      <c r="F8" s="40"/>
      <c r="G8" s="40"/>
      <c r="H8" s="47"/>
    </row>
    <row r="9" spans="1:8" ht="12.75">
      <c r="A9" s="50" t="s">
        <v>82</v>
      </c>
      <c r="B9" s="112">
        <v>2322982.8461700003</v>
      </c>
      <c r="C9" s="112">
        <v>2483652.7930900003</v>
      </c>
      <c r="D9" s="112">
        <v>2839560.84587</v>
      </c>
      <c r="E9" s="112">
        <v>2921933.57673</v>
      </c>
      <c r="F9" s="40"/>
      <c r="G9" s="40"/>
      <c r="H9" s="47"/>
    </row>
    <row r="10" spans="1:8" s="36" customFormat="1" ht="12.75">
      <c r="A10" s="52" t="s">
        <v>83</v>
      </c>
      <c r="B10" s="113">
        <v>412392.76018</v>
      </c>
      <c r="C10" s="113">
        <v>701529.7450700001</v>
      </c>
      <c r="D10" s="113">
        <v>564771.89078</v>
      </c>
      <c r="E10" s="113">
        <v>593769.6651100001</v>
      </c>
      <c r="F10" s="40"/>
      <c r="G10" s="40"/>
      <c r="H10" s="47"/>
    </row>
    <row r="11" spans="1:8" s="36" customFormat="1" ht="12.75">
      <c r="A11" s="52" t="s">
        <v>84</v>
      </c>
      <c r="B11" s="113">
        <v>249796.47558000003</v>
      </c>
      <c r="C11" s="113">
        <v>17406.62989</v>
      </c>
      <c r="D11" s="113">
        <v>192409.98046000002</v>
      </c>
      <c r="E11" s="113">
        <v>292571.55434</v>
      </c>
      <c r="F11" s="40"/>
      <c r="G11" s="40"/>
      <c r="H11" s="47"/>
    </row>
    <row r="12" spans="1:8" s="36" customFormat="1" ht="12.75">
      <c r="A12" s="52" t="s">
        <v>85</v>
      </c>
      <c r="B12" s="114">
        <v>28893.24582</v>
      </c>
      <c r="C12" s="113">
        <v>69283.62411</v>
      </c>
      <c r="D12" s="113">
        <v>5157.12549</v>
      </c>
      <c r="E12" s="113">
        <v>2226.48558</v>
      </c>
      <c r="F12" s="40"/>
      <c r="G12" s="40"/>
      <c r="H12" s="47"/>
    </row>
    <row r="13" spans="1:8" s="36" customFormat="1" ht="12.75">
      <c r="A13" s="52" t="s">
        <v>86</v>
      </c>
      <c r="B13" s="113">
        <v>289.64993</v>
      </c>
      <c r="C13" s="113">
        <v>1772.52619</v>
      </c>
      <c r="D13" s="113">
        <v>60</v>
      </c>
      <c r="E13" s="113">
        <v>990.66664</v>
      </c>
      <c r="F13" s="40"/>
      <c r="G13" s="40"/>
      <c r="H13" s="47"/>
    </row>
    <row r="14" spans="1:8" s="36" customFormat="1" ht="12.75">
      <c r="A14" s="52" t="s">
        <v>87</v>
      </c>
      <c r="B14" s="113">
        <v>98770.51534999999</v>
      </c>
      <c r="C14" s="113">
        <v>83917.44589</v>
      </c>
      <c r="D14" s="113">
        <v>50333.81246</v>
      </c>
      <c r="E14" s="113">
        <v>46205.96987</v>
      </c>
      <c r="F14" s="40"/>
      <c r="G14" s="40"/>
      <c r="H14" s="47"/>
    </row>
    <row r="15" spans="1:8" s="36" customFormat="1" ht="12.75">
      <c r="A15" s="52" t="s">
        <v>88</v>
      </c>
      <c r="B15" s="113">
        <v>498614.22323</v>
      </c>
      <c r="C15" s="113">
        <v>461203.54304</v>
      </c>
      <c r="D15" s="113">
        <v>458297.7026</v>
      </c>
      <c r="E15" s="113">
        <v>425742.19813</v>
      </c>
      <c r="F15" s="40"/>
      <c r="G15" s="40"/>
      <c r="H15" s="47"/>
    </row>
    <row r="16" spans="1:8" s="36" customFormat="1" ht="12.75">
      <c r="A16" s="52" t="s">
        <v>89</v>
      </c>
      <c r="B16" s="113">
        <v>5319.07028</v>
      </c>
      <c r="C16" s="113">
        <v>4875.85919</v>
      </c>
      <c r="D16" s="113">
        <v>4342.54674</v>
      </c>
      <c r="E16" s="113">
        <v>2514.30233</v>
      </c>
      <c r="F16" s="40"/>
      <c r="G16" s="40"/>
      <c r="H16" s="47"/>
    </row>
    <row r="17" spans="1:8" s="36" customFormat="1" ht="12.75">
      <c r="A17" s="52" t="s">
        <v>90</v>
      </c>
      <c r="B17" s="113">
        <v>22376.236149999997</v>
      </c>
      <c r="C17" s="113">
        <v>3710.1907</v>
      </c>
      <c r="D17" s="113">
        <v>20177.08551</v>
      </c>
      <c r="E17" s="113">
        <v>5563.07868</v>
      </c>
      <c r="F17" s="40"/>
      <c r="G17" s="40"/>
      <c r="H17" s="47"/>
    </row>
    <row r="18" spans="1:8" s="36" customFormat="1" ht="12.75">
      <c r="A18" s="52" t="s">
        <v>91</v>
      </c>
      <c r="B18" s="113">
        <v>132809.96938</v>
      </c>
      <c r="C18" s="113">
        <v>90118.01705</v>
      </c>
      <c r="D18" s="113">
        <v>68243.68953</v>
      </c>
      <c r="E18" s="113">
        <v>201182.21998</v>
      </c>
      <c r="F18" s="40"/>
      <c r="G18" s="40"/>
      <c r="H18" s="47"/>
    </row>
    <row r="19" spans="1:8" s="36" customFormat="1" ht="12.75">
      <c r="A19" s="52" t="s">
        <v>92</v>
      </c>
      <c r="B19" s="113">
        <v>115769.33284</v>
      </c>
      <c r="C19" s="113">
        <v>94312.01689</v>
      </c>
      <c r="D19" s="113">
        <v>543467.03046</v>
      </c>
      <c r="E19" s="113">
        <v>252363.3949</v>
      </c>
      <c r="F19" s="40"/>
      <c r="G19" s="40"/>
      <c r="H19" s="47"/>
    </row>
    <row r="20" spans="1:8" ht="12.75">
      <c r="A20" s="50" t="s">
        <v>93</v>
      </c>
      <c r="B20" s="112">
        <v>212924.68407</v>
      </c>
      <c r="C20" s="112">
        <v>214224.67880000002</v>
      </c>
      <c r="D20" s="112">
        <v>232592.71572</v>
      </c>
      <c r="E20" s="112">
        <v>454464.73801</v>
      </c>
      <c r="F20" s="40"/>
      <c r="G20" s="40"/>
      <c r="H20" s="47"/>
    </row>
    <row r="21" spans="1:8" ht="12.75">
      <c r="A21" s="50" t="s">
        <v>94</v>
      </c>
      <c r="B21" s="112">
        <v>360865.96131</v>
      </c>
      <c r="C21" s="112">
        <v>255101.70311</v>
      </c>
      <c r="D21" s="112">
        <v>220251.72561000002</v>
      </c>
      <c r="E21" s="112">
        <v>221300.36563</v>
      </c>
      <c r="F21" s="40"/>
      <c r="G21" s="40"/>
      <c r="H21" s="47"/>
    </row>
    <row r="22" spans="1:8" s="36" customFormat="1" ht="12.75">
      <c r="A22" s="52" t="s">
        <v>95</v>
      </c>
      <c r="B22" s="113">
        <v>239772.47808</v>
      </c>
      <c r="C22" s="113">
        <v>113412.66009</v>
      </c>
      <c r="D22" s="113">
        <v>110929.90528</v>
      </c>
      <c r="E22" s="113">
        <v>84478.26984000001</v>
      </c>
      <c r="F22" s="40"/>
      <c r="G22" s="40"/>
      <c r="H22" s="47"/>
    </row>
    <row r="23" spans="1:8" s="36" customFormat="1" ht="12.75">
      <c r="A23" s="52" t="s">
        <v>96</v>
      </c>
      <c r="B23" s="113">
        <v>48228.4978</v>
      </c>
      <c r="C23" s="113">
        <v>76161.00392</v>
      </c>
      <c r="D23" s="113">
        <v>60797.705030000005</v>
      </c>
      <c r="E23" s="113">
        <v>44037.45777</v>
      </c>
      <c r="F23" s="40"/>
      <c r="G23" s="40"/>
      <c r="H23" s="47"/>
    </row>
    <row r="24" spans="1:8" ht="12.75">
      <c r="A24" s="50" t="s">
        <v>97</v>
      </c>
      <c r="B24" s="112">
        <v>11956323.94031</v>
      </c>
      <c r="C24" s="112">
        <v>9138422.560290001</v>
      </c>
      <c r="D24" s="112">
        <v>9265973.8799</v>
      </c>
      <c r="E24" s="112">
        <v>9791156.03224</v>
      </c>
      <c r="F24" s="40"/>
      <c r="G24" s="40"/>
      <c r="H24" s="47"/>
    </row>
    <row r="25" spans="1:8" ht="12.75">
      <c r="A25" s="50" t="s">
        <v>176</v>
      </c>
      <c r="B25" s="112">
        <v>366391.46404000005</v>
      </c>
      <c r="C25" s="112">
        <v>324274.85006</v>
      </c>
      <c r="D25" s="112">
        <v>180205.09230000002</v>
      </c>
      <c r="E25" s="112">
        <v>184571.98682</v>
      </c>
      <c r="F25" s="40"/>
      <c r="G25" s="40"/>
      <c r="H25" s="47"/>
    </row>
    <row r="26" spans="1:8" ht="12.75">
      <c r="A26" s="50" t="s">
        <v>98</v>
      </c>
      <c r="B26" s="112">
        <v>271641.67934</v>
      </c>
      <c r="C26" s="112">
        <v>341045.05818</v>
      </c>
      <c r="D26" s="112">
        <v>262173.43876</v>
      </c>
      <c r="E26" s="112">
        <v>226078.83516</v>
      </c>
      <c r="F26" s="40"/>
      <c r="G26" s="40"/>
      <c r="H26" s="47"/>
    </row>
    <row r="27" spans="1:8" ht="12.75">
      <c r="A27" s="50" t="s">
        <v>99</v>
      </c>
      <c r="B27" s="112">
        <v>534936.46514</v>
      </c>
      <c r="C27" s="112">
        <v>528455.49543</v>
      </c>
      <c r="D27" s="112">
        <v>1072062.59428</v>
      </c>
      <c r="E27" s="112">
        <v>779643.6126900001</v>
      </c>
      <c r="F27" s="40"/>
      <c r="G27" s="40"/>
      <c r="H27" s="47"/>
    </row>
    <row r="28" spans="1:8" ht="12.75">
      <c r="A28" s="50" t="s">
        <v>100</v>
      </c>
      <c r="B28" s="112">
        <v>965206.8881</v>
      </c>
      <c r="C28" s="112">
        <v>1217938.6083499999</v>
      </c>
      <c r="D28" s="112">
        <v>926845.81107</v>
      </c>
      <c r="E28" s="112">
        <v>847815.48325</v>
      </c>
      <c r="F28" s="40"/>
      <c r="G28" s="40"/>
      <c r="H28" s="47"/>
    </row>
    <row r="29" spans="1:8" ht="12.75">
      <c r="A29" s="50"/>
      <c r="B29" s="112"/>
      <c r="C29" s="112"/>
      <c r="D29" s="112"/>
      <c r="E29" s="112"/>
      <c r="G29" s="148"/>
      <c r="H29" s="47"/>
    </row>
    <row r="30" spans="1:8" ht="12.75">
      <c r="A30" s="50" t="s">
        <v>101</v>
      </c>
      <c r="B30" s="112">
        <f>SUM(B6:B9,B20:B21,B24:B28)</f>
        <v>21103850.90306</v>
      </c>
      <c r="C30" s="112">
        <f>SUM(C6:C9,C20:C21,C24:C28)</f>
        <v>18620029.84289</v>
      </c>
      <c r="D30" s="112">
        <f>SUM(D6:D9,D20:D21,D24:D28)</f>
        <v>19259268.15219</v>
      </c>
      <c r="E30" s="112">
        <f>SUM(E6:E9,E20:E21,E24:E28)</f>
        <v>19558092.49246</v>
      </c>
      <c r="G30" s="148"/>
      <c r="H30" s="47"/>
    </row>
    <row r="31" spans="1:8" ht="12.75">
      <c r="A31" s="53"/>
      <c r="B31" s="54"/>
      <c r="C31" s="54"/>
      <c r="D31" s="54"/>
      <c r="E31" s="54"/>
      <c r="G31" s="148"/>
      <c r="H31" s="47"/>
    </row>
    <row r="32" spans="1:6" ht="20.25" customHeight="1">
      <c r="A32" s="50" t="s">
        <v>26</v>
      </c>
      <c r="B32" s="55"/>
      <c r="C32" s="55"/>
      <c r="D32" s="55"/>
      <c r="E32" s="55"/>
      <c r="F32" s="55"/>
    </row>
    <row r="34" spans="2:6" ht="12.75">
      <c r="B34" s="51"/>
      <c r="C34" s="51"/>
      <c r="D34" s="51"/>
      <c r="E34" s="51"/>
      <c r="F34" s="51"/>
    </row>
    <row r="35" ht="15.75" customHeight="1"/>
  </sheetData>
  <sheetProtection/>
  <mergeCells count="7">
    <mergeCell ref="A1:E1"/>
    <mergeCell ref="C3:C4"/>
    <mergeCell ref="A3:A4"/>
    <mergeCell ref="B3:B4"/>
    <mergeCell ref="D3:D4"/>
    <mergeCell ref="E3:E4"/>
    <mergeCell ref="A2:C2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I16" sqref="I16"/>
    </sheetView>
  </sheetViews>
  <sheetFormatPr defaultColWidth="8.00390625" defaultRowHeight="15.75"/>
  <cols>
    <col min="1" max="1" width="36.50390625" style="18" customWidth="1"/>
    <col min="2" max="2" width="8.875" style="19" customWidth="1"/>
    <col min="3" max="3" width="9.50390625" style="19" bestFit="1" customWidth="1"/>
    <col min="4" max="4" width="9.00390625" style="0" customWidth="1"/>
    <col min="5" max="16384" width="8.00390625" style="17" customWidth="1"/>
  </cols>
  <sheetData>
    <row r="1" spans="1:5" ht="26.25" customHeight="1">
      <c r="A1" s="177" t="s">
        <v>102</v>
      </c>
      <c r="B1" s="177"/>
      <c r="C1" s="177"/>
      <c r="D1" s="177"/>
      <c r="E1" s="177"/>
    </row>
    <row r="2" spans="1:5" ht="24.75" customHeight="1">
      <c r="A2" s="29" t="s">
        <v>103</v>
      </c>
      <c r="B2" s="35" t="s">
        <v>2</v>
      </c>
      <c r="C2" s="35" t="s">
        <v>3</v>
      </c>
      <c r="D2" s="35">
        <v>2009</v>
      </c>
      <c r="E2" s="35">
        <v>2010</v>
      </c>
    </row>
    <row r="3" spans="1:3" ht="15.75">
      <c r="A3" s="21"/>
      <c r="B3" s="17"/>
      <c r="C3" s="17"/>
    </row>
    <row r="4" spans="1:7" ht="12.75">
      <c r="A4" s="22" t="s">
        <v>9</v>
      </c>
      <c r="B4" s="115">
        <v>27075.5</v>
      </c>
      <c r="C4" s="115">
        <v>27144.65</v>
      </c>
      <c r="D4" s="115">
        <v>27334.129999999997</v>
      </c>
      <c r="E4" s="115">
        <v>26891.18</v>
      </c>
      <c r="F4" s="41"/>
      <c r="G4" s="41"/>
    </row>
    <row r="5" spans="1:7" ht="12.75">
      <c r="A5" s="22" t="s">
        <v>104</v>
      </c>
      <c r="B5" s="115">
        <v>1469.02</v>
      </c>
      <c r="C5" s="115">
        <v>1461.08</v>
      </c>
      <c r="D5" s="115">
        <v>1324.74</v>
      </c>
      <c r="E5" s="115">
        <v>1341.21</v>
      </c>
      <c r="F5" s="41"/>
      <c r="G5" s="41"/>
    </row>
    <row r="6" spans="1:7" ht="12.75">
      <c r="A6" s="22" t="s">
        <v>105</v>
      </c>
      <c r="B6" s="115">
        <v>9915.33</v>
      </c>
      <c r="C6" s="115">
        <v>10306.46</v>
      </c>
      <c r="D6" s="115">
        <v>10193.98</v>
      </c>
      <c r="E6" s="115">
        <v>10364.93</v>
      </c>
      <c r="F6" s="41"/>
      <c r="G6" s="41"/>
    </row>
    <row r="7" spans="1:7" ht="12.75">
      <c r="A7" s="22" t="s">
        <v>106</v>
      </c>
      <c r="B7" s="115">
        <v>10584.5</v>
      </c>
      <c r="C7" s="115">
        <v>13270.85</v>
      </c>
      <c r="D7" s="115">
        <v>12169.22</v>
      </c>
      <c r="E7" s="115">
        <v>13556.89</v>
      </c>
      <c r="F7" s="41"/>
      <c r="G7" s="41"/>
    </row>
    <row r="8" spans="1:7" ht="12.75">
      <c r="A8" s="22" t="s">
        <v>107</v>
      </c>
      <c r="B8" s="115">
        <f>SUM(B9:B11)</f>
        <v>468.15999999999997</v>
      </c>
      <c r="C8" s="115">
        <f>SUM(C9:C11)</f>
        <v>541.35</v>
      </c>
      <c r="D8" s="115">
        <f>SUM(D9:D11)</f>
        <v>538.4100000000001</v>
      </c>
      <c r="E8" s="115">
        <f>SUM(E9:E11)</f>
        <v>445.84000000000003</v>
      </c>
      <c r="F8" s="41"/>
      <c r="G8" s="41"/>
    </row>
    <row r="9" spans="1:7" ht="12.75">
      <c r="A9" s="23" t="s">
        <v>108</v>
      </c>
      <c r="B9" s="116">
        <v>16.79</v>
      </c>
      <c r="C9" s="116">
        <v>12.35</v>
      </c>
      <c r="D9" s="115">
        <v>9.05</v>
      </c>
      <c r="E9" s="116">
        <v>10.27</v>
      </c>
      <c r="F9" s="41"/>
      <c r="G9" s="41"/>
    </row>
    <row r="10" spans="1:7" ht="12.75">
      <c r="A10" s="23" t="s">
        <v>109</v>
      </c>
      <c r="B10" s="116">
        <v>200.94</v>
      </c>
      <c r="C10" s="116">
        <v>268.04</v>
      </c>
      <c r="D10" s="115">
        <v>256.47</v>
      </c>
      <c r="E10" s="116">
        <v>208.73</v>
      </c>
      <c r="F10" s="41"/>
      <c r="G10" s="41"/>
    </row>
    <row r="11" spans="1:7" ht="12.75">
      <c r="A11" s="23" t="s">
        <v>110</v>
      </c>
      <c r="B11" s="116">
        <v>250.43</v>
      </c>
      <c r="C11" s="116">
        <v>260.96</v>
      </c>
      <c r="D11" s="115">
        <v>272.89</v>
      </c>
      <c r="E11" s="116">
        <v>226.84</v>
      </c>
      <c r="F11" s="41"/>
      <c r="G11" s="41"/>
    </row>
    <row r="12" spans="1:7" ht="12.75">
      <c r="A12" s="24" t="s">
        <v>111</v>
      </c>
      <c r="B12" s="117">
        <v>728.37</v>
      </c>
      <c r="C12" s="117">
        <v>531.9</v>
      </c>
      <c r="D12" s="115">
        <v>842.78</v>
      </c>
      <c r="E12" s="115">
        <v>1056.27</v>
      </c>
      <c r="F12" s="41"/>
      <c r="G12" s="41"/>
    </row>
    <row r="13" spans="1:7" ht="12.75">
      <c r="A13" s="22" t="s">
        <v>112</v>
      </c>
      <c r="B13" s="115">
        <v>1509.66</v>
      </c>
      <c r="C13" s="115">
        <v>1040.16</v>
      </c>
      <c r="D13" s="115">
        <v>1737.14</v>
      </c>
      <c r="E13" s="115">
        <v>885.82</v>
      </c>
      <c r="F13" s="41"/>
      <c r="G13" s="41"/>
    </row>
    <row r="14" spans="1:7" ht="12.75">
      <c r="A14" s="22" t="s">
        <v>113</v>
      </c>
      <c r="B14" s="169">
        <f>SUM(B4:B9,B12:B13)</f>
        <v>51767.33000000001</v>
      </c>
      <c r="C14" s="169">
        <f>SUM(C4:C8,C12:C13)</f>
        <v>54296.450000000004</v>
      </c>
      <c r="D14" s="169">
        <f>SUM(D4:D8,D12:D13)</f>
        <v>54140.4</v>
      </c>
      <c r="E14" s="169">
        <f>SUM(E4:E8,E12:E13)</f>
        <v>54542.13999999999</v>
      </c>
      <c r="F14" s="41"/>
      <c r="G14" s="41"/>
    </row>
    <row r="15" spans="1:7" s="26" customFormat="1" ht="5.25" customHeight="1">
      <c r="A15" s="21"/>
      <c r="B15" s="115"/>
      <c r="C15" s="115"/>
      <c r="D15" s="129"/>
      <c r="F15" s="41"/>
      <c r="G15" s="41"/>
    </row>
    <row r="16" spans="1:7" ht="12.75">
      <c r="A16" s="22" t="s">
        <v>114</v>
      </c>
      <c r="B16" s="115">
        <v>854.24</v>
      </c>
      <c r="C16" s="115">
        <v>1079.63</v>
      </c>
      <c r="D16" s="115">
        <v>1277.83</v>
      </c>
      <c r="E16" s="115">
        <v>1221.79</v>
      </c>
      <c r="F16" s="41"/>
      <c r="G16" s="41"/>
    </row>
    <row r="17" spans="1:7" ht="12.75">
      <c r="A17" s="22" t="s">
        <v>48</v>
      </c>
      <c r="B17" s="115">
        <v>818</v>
      </c>
      <c r="C17" s="115">
        <v>873</v>
      </c>
      <c r="D17" s="115">
        <v>395</v>
      </c>
      <c r="E17" s="115">
        <v>821</v>
      </c>
      <c r="F17" s="41"/>
      <c r="G17" s="41"/>
    </row>
    <row r="18" spans="1:7" ht="12.75">
      <c r="A18" s="23" t="s">
        <v>108</v>
      </c>
      <c r="B18" s="116">
        <v>787.64</v>
      </c>
      <c r="C18" s="116">
        <v>827.32</v>
      </c>
      <c r="D18" s="116">
        <v>362.47</v>
      </c>
      <c r="E18" s="116">
        <v>785.67</v>
      </c>
      <c r="F18" s="41"/>
      <c r="G18" s="41"/>
    </row>
    <row r="19" spans="1:7" ht="12.75">
      <c r="A19" s="23" t="s">
        <v>109</v>
      </c>
      <c r="B19" s="116">
        <v>1.66</v>
      </c>
      <c r="C19" s="116">
        <v>0.96</v>
      </c>
      <c r="D19" s="116">
        <v>3.87</v>
      </c>
      <c r="E19" s="116">
        <v>0.42</v>
      </c>
      <c r="F19" s="41"/>
      <c r="G19" s="41"/>
    </row>
    <row r="20" spans="1:7" ht="12.75">
      <c r="A20" s="23" t="s">
        <v>110</v>
      </c>
      <c r="B20" s="116">
        <v>28.7</v>
      </c>
      <c r="C20" s="116">
        <v>44.96</v>
      </c>
      <c r="D20" s="116">
        <v>28.72</v>
      </c>
      <c r="E20" s="116">
        <v>34.87</v>
      </c>
      <c r="F20" s="41"/>
      <c r="G20" s="41"/>
    </row>
    <row r="21" spans="1:7" ht="12.75" customHeight="1">
      <c r="A21" s="22" t="s">
        <v>115</v>
      </c>
      <c r="B21" s="115">
        <v>914.76</v>
      </c>
      <c r="C21" s="115">
        <v>875.13</v>
      </c>
      <c r="D21" s="115">
        <v>736.96</v>
      </c>
      <c r="E21" s="115">
        <v>907.03</v>
      </c>
      <c r="F21" s="41"/>
      <c r="G21" s="41"/>
    </row>
    <row r="22" spans="1:7" ht="12.75">
      <c r="A22" s="22" t="s">
        <v>116</v>
      </c>
      <c r="B22" s="115">
        <v>64.88</v>
      </c>
      <c r="C22" s="115">
        <v>50.81</v>
      </c>
      <c r="D22" s="115">
        <v>541.43</v>
      </c>
      <c r="E22" s="115">
        <v>295.85</v>
      </c>
      <c r="F22" s="41"/>
      <c r="G22" s="41"/>
    </row>
    <row r="23" spans="1:7" ht="12.75">
      <c r="A23" s="22" t="s">
        <v>117</v>
      </c>
      <c r="B23" s="115">
        <f>SUM(B16:B17,B21:B22)</f>
        <v>2651.88</v>
      </c>
      <c r="C23" s="115">
        <f>SUM(C16:C17,C21:C22)</f>
        <v>2878.57</v>
      </c>
      <c r="D23" s="169">
        <f>SUM(D16:D17,D21:D22)</f>
        <v>2951.22</v>
      </c>
      <c r="E23" s="169">
        <f>SUM(E16:E17,E21:E22)</f>
        <v>3245.6699999999996</v>
      </c>
      <c r="F23" s="41"/>
      <c r="G23" s="41"/>
    </row>
    <row r="24" spans="1:7" ht="19.5" customHeight="1">
      <c r="A24" s="22" t="s">
        <v>16</v>
      </c>
      <c r="B24" s="169">
        <f>SUM(B14,B23)</f>
        <v>54419.21000000001</v>
      </c>
      <c r="C24" s="169">
        <f>SUM(C14,C23)</f>
        <v>57175.020000000004</v>
      </c>
      <c r="D24" s="169">
        <f>SUM(D14,D23)</f>
        <v>57091.62</v>
      </c>
      <c r="E24" s="169">
        <f>SUM(E14,E23)</f>
        <v>57787.80999999999</v>
      </c>
      <c r="F24" s="41"/>
      <c r="G24" s="41"/>
    </row>
    <row r="25" spans="1:5" s="26" customFormat="1" ht="12.75" customHeight="1">
      <c r="A25" s="20"/>
      <c r="B25" s="27"/>
      <c r="C25" s="27"/>
      <c r="D25" s="130"/>
      <c r="E25" s="140"/>
    </row>
    <row r="26" spans="1:3" s="26" customFormat="1" ht="13.5" customHeight="1">
      <c r="A26" s="28" t="s">
        <v>118</v>
      </c>
      <c r="B26" s="25"/>
      <c r="C26" s="25"/>
    </row>
    <row r="27" spans="1:3" s="26" customFormat="1" ht="12.75">
      <c r="A27" s="5" t="s">
        <v>119</v>
      </c>
      <c r="B27" s="25"/>
      <c r="C27" s="25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8:E8 C14:E14" formulaRange="1"/>
    <ignoredError sqref="B2:E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G11" sqref="G11"/>
    </sheetView>
  </sheetViews>
  <sheetFormatPr defaultColWidth="9.00390625" defaultRowHeight="15.75"/>
  <cols>
    <col min="1" max="1" width="36.75390625" style="56" customWidth="1"/>
    <col min="2" max="3" width="10.00390625" style="56" customWidth="1"/>
    <col min="4" max="6" width="9.00390625" style="56" customWidth="1"/>
    <col min="7" max="7" width="9.50390625" style="56" bestFit="1" customWidth="1"/>
    <col min="8" max="16384" width="9.00390625" style="56" customWidth="1"/>
  </cols>
  <sheetData>
    <row r="1" spans="1:3" ht="39" customHeight="1">
      <c r="A1" s="178" t="s">
        <v>134</v>
      </c>
      <c r="B1" s="178"/>
      <c r="C1" s="178"/>
    </row>
    <row r="2" spans="1:5" ht="24.75" customHeight="1">
      <c r="A2" s="29" t="s">
        <v>135</v>
      </c>
      <c r="B2" s="35" t="s">
        <v>2</v>
      </c>
      <c r="C2" s="35" t="s">
        <v>3</v>
      </c>
      <c r="D2" s="127" t="s">
        <v>4</v>
      </c>
      <c r="E2" s="127">
        <v>2010</v>
      </c>
    </row>
    <row r="3" spans="1:3" ht="12.75">
      <c r="A3" s="57"/>
      <c r="B3" s="58"/>
      <c r="C3" s="58"/>
    </row>
    <row r="4" spans="1:7" ht="12.75">
      <c r="A4" s="22" t="s">
        <v>55</v>
      </c>
      <c r="B4" s="59">
        <v>12447</v>
      </c>
      <c r="C4" s="59">
        <v>13238</v>
      </c>
      <c r="D4" s="128">
        <v>13214</v>
      </c>
      <c r="E4" s="59">
        <v>12883</v>
      </c>
      <c r="F4" s="41"/>
      <c r="G4" s="41"/>
    </row>
    <row r="5" spans="1:7" ht="12.75">
      <c r="A5" s="22" t="s">
        <v>120</v>
      </c>
      <c r="B5" s="59">
        <v>20001</v>
      </c>
      <c r="C5" s="128">
        <v>19878</v>
      </c>
      <c r="D5" s="56">
        <v>18492</v>
      </c>
      <c r="E5" s="59">
        <v>19681</v>
      </c>
      <c r="F5" s="41"/>
      <c r="G5" s="41"/>
    </row>
    <row r="6" spans="1:7" ht="12.75">
      <c r="A6" s="22" t="s">
        <v>121</v>
      </c>
      <c r="B6" s="59">
        <f>SUM(B7:B8)</f>
        <v>19557</v>
      </c>
      <c r="C6" s="59">
        <f>SUM(C7:C8)</f>
        <v>20189</v>
      </c>
      <c r="D6" s="59">
        <f>SUM(D7:D8)</f>
        <v>21383</v>
      </c>
      <c r="E6" s="59">
        <v>21616</v>
      </c>
      <c r="F6" s="41"/>
      <c r="G6" s="41"/>
    </row>
    <row r="7" spans="1:7" ht="12.75">
      <c r="A7" s="23" t="s">
        <v>122</v>
      </c>
      <c r="B7" s="60">
        <v>18979</v>
      </c>
      <c r="C7" s="60">
        <v>19705</v>
      </c>
      <c r="D7" s="60">
        <v>20952</v>
      </c>
      <c r="E7" s="60">
        <v>21225</v>
      </c>
      <c r="F7" s="41"/>
      <c r="G7" s="41"/>
    </row>
    <row r="8" spans="1:7" ht="12.75">
      <c r="A8" s="23" t="s">
        <v>123</v>
      </c>
      <c r="B8" s="60">
        <v>578</v>
      </c>
      <c r="C8" s="60">
        <v>484</v>
      </c>
      <c r="D8" s="60">
        <v>431</v>
      </c>
      <c r="E8" s="60">
        <v>390</v>
      </c>
      <c r="F8" s="41"/>
      <c r="G8" s="41"/>
    </row>
    <row r="9" spans="1:7" ht="12.75">
      <c r="A9" s="22" t="s">
        <v>124</v>
      </c>
      <c r="B9" s="59">
        <v>2021</v>
      </c>
      <c r="C9" s="59">
        <v>2269</v>
      </c>
      <c r="D9" s="128">
        <v>2079</v>
      </c>
      <c r="E9" s="128">
        <v>2351</v>
      </c>
      <c r="F9" s="41"/>
      <c r="G9" s="41"/>
    </row>
    <row r="10" spans="1:7" ht="12.75">
      <c r="A10" s="22" t="s">
        <v>111</v>
      </c>
      <c r="B10" s="59">
        <v>4890</v>
      </c>
      <c r="C10" s="59">
        <v>3843</v>
      </c>
      <c r="D10" s="128">
        <v>4155</v>
      </c>
      <c r="E10" s="128">
        <v>4082</v>
      </c>
      <c r="F10" s="41"/>
      <c r="G10" s="41"/>
    </row>
    <row r="11" spans="1:7" ht="12.75">
      <c r="A11" s="22" t="s">
        <v>125</v>
      </c>
      <c r="B11" s="59">
        <v>4580</v>
      </c>
      <c r="C11" s="59">
        <v>3580</v>
      </c>
      <c r="D11" s="128">
        <v>3380</v>
      </c>
      <c r="E11" s="128">
        <v>3352</v>
      </c>
      <c r="F11" s="41"/>
      <c r="G11" s="41"/>
    </row>
    <row r="12" spans="1:7" ht="12.75">
      <c r="A12" s="22" t="s">
        <v>126</v>
      </c>
      <c r="B12" s="170">
        <f>SUM(B4:B6,B9,B10,B11)</f>
        <v>63496</v>
      </c>
      <c r="C12" s="170">
        <f>SUM(C4:C6,C9,C10,C11)</f>
        <v>62997</v>
      </c>
      <c r="D12" s="170">
        <f>SUM(D4:D6,D9,D10,D11)</f>
        <v>62703</v>
      </c>
      <c r="E12" s="170">
        <f>SUM(E4:E6,E9,E10,E11)</f>
        <v>63965</v>
      </c>
      <c r="F12" s="41"/>
      <c r="G12" s="41"/>
    </row>
    <row r="13" spans="1:7" ht="12.75">
      <c r="A13" s="21"/>
      <c r="B13" s="59"/>
      <c r="C13" s="59"/>
      <c r="D13" s="128"/>
      <c r="F13" s="41"/>
      <c r="G13" s="41"/>
    </row>
    <row r="14" spans="1:7" ht="12.75">
      <c r="A14" s="22" t="s">
        <v>127</v>
      </c>
      <c r="B14" s="59">
        <v>3044</v>
      </c>
      <c r="C14" s="59">
        <v>3406</v>
      </c>
      <c r="D14" s="128">
        <v>2990</v>
      </c>
      <c r="E14" s="128">
        <v>2543</v>
      </c>
      <c r="F14" s="41"/>
      <c r="G14" s="41"/>
    </row>
    <row r="15" spans="1:7" ht="12.75">
      <c r="A15" s="22" t="s">
        <v>128</v>
      </c>
      <c r="B15" s="59">
        <v>1096</v>
      </c>
      <c r="C15" s="59">
        <v>815</v>
      </c>
      <c r="D15" s="128">
        <v>693</v>
      </c>
      <c r="E15" s="128">
        <v>539</v>
      </c>
      <c r="F15" s="41"/>
      <c r="G15" s="41"/>
    </row>
    <row r="16" spans="1:7" ht="12.75">
      <c r="A16" s="22" t="s">
        <v>48</v>
      </c>
      <c r="B16" s="59">
        <f>SUM(B17:B18)</f>
        <v>1207</v>
      </c>
      <c r="C16" s="59">
        <f>SUM(C17:C18)</f>
        <v>1391</v>
      </c>
      <c r="D16" s="59">
        <f>SUM(D17:D18)</f>
        <v>1522</v>
      </c>
      <c r="E16" s="59">
        <f>SUM(E17:E18)</f>
        <v>1476</v>
      </c>
      <c r="F16" s="41"/>
      <c r="G16" s="41"/>
    </row>
    <row r="17" spans="1:7" ht="12.75">
      <c r="A17" s="23" t="s">
        <v>122</v>
      </c>
      <c r="B17" s="60">
        <v>170</v>
      </c>
      <c r="C17" s="60">
        <v>175</v>
      </c>
      <c r="D17" s="60">
        <v>207</v>
      </c>
      <c r="E17" s="60">
        <v>461</v>
      </c>
      <c r="F17" s="41"/>
      <c r="G17" s="41"/>
    </row>
    <row r="18" spans="1:7" ht="12.75">
      <c r="A18" s="23" t="s">
        <v>129</v>
      </c>
      <c r="B18" s="60">
        <v>1037</v>
      </c>
      <c r="C18" s="60">
        <v>1216</v>
      </c>
      <c r="D18" s="60">
        <v>1315</v>
      </c>
      <c r="E18" s="60">
        <v>1015</v>
      </c>
      <c r="F18" s="41"/>
      <c r="G18" s="41"/>
    </row>
    <row r="19" spans="1:7" ht="12.75">
      <c r="A19" s="22" t="s">
        <v>130</v>
      </c>
      <c r="B19" s="59">
        <v>1874</v>
      </c>
      <c r="C19" s="59">
        <v>3692</v>
      </c>
      <c r="D19" s="128">
        <v>1124</v>
      </c>
      <c r="E19" s="59">
        <v>1110</v>
      </c>
      <c r="F19" s="41"/>
      <c r="G19" s="41"/>
    </row>
    <row r="20" spans="1:7" ht="12.75">
      <c r="A20" s="22" t="s">
        <v>131</v>
      </c>
      <c r="B20" s="59">
        <v>1288.04768</v>
      </c>
      <c r="C20" s="59">
        <v>1479</v>
      </c>
      <c r="D20" s="128">
        <v>1319</v>
      </c>
      <c r="E20" s="59">
        <v>1448</v>
      </c>
      <c r="F20" s="41"/>
      <c r="G20" s="41"/>
    </row>
    <row r="21" spans="1:7" ht="12.75">
      <c r="A21" s="22" t="s">
        <v>125</v>
      </c>
      <c r="B21" s="59">
        <v>172</v>
      </c>
      <c r="C21" s="59">
        <v>37</v>
      </c>
      <c r="D21" s="128">
        <v>32</v>
      </c>
      <c r="E21" s="59">
        <v>18</v>
      </c>
      <c r="F21" s="41"/>
      <c r="G21" s="41"/>
    </row>
    <row r="22" spans="1:7" ht="12.75">
      <c r="A22" s="22" t="s">
        <v>132</v>
      </c>
      <c r="B22" s="59">
        <f>SUM(B14:B16,B19:B21)</f>
        <v>8681.04768</v>
      </c>
      <c r="C22" s="59">
        <f>SUM(C14:C16,C19:C21)</f>
        <v>10820</v>
      </c>
      <c r="D22" s="59">
        <f>SUM(D14:D16,D19:D21)</f>
        <v>7680</v>
      </c>
      <c r="E22" s="59">
        <f>SUM(E14:E16,E19:E21)</f>
        <v>7134</v>
      </c>
      <c r="F22" s="41"/>
      <c r="G22" s="41"/>
    </row>
    <row r="23" spans="1:7" ht="12.75">
      <c r="A23" s="21"/>
      <c r="B23" s="59"/>
      <c r="C23" s="59"/>
      <c r="D23" s="128"/>
      <c r="F23" s="41"/>
      <c r="G23" s="41"/>
    </row>
    <row r="24" spans="1:7" ht="12.75">
      <c r="A24" s="153" t="s">
        <v>25</v>
      </c>
      <c r="B24" s="171">
        <f>B12+B22</f>
        <v>72177.04768</v>
      </c>
      <c r="C24" s="171">
        <f>C12+C22</f>
        <v>73817</v>
      </c>
      <c r="D24" s="171">
        <f>D12+D22</f>
        <v>70383</v>
      </c>
      <c r="E24" s="171">
        <f>E12+E22</f>
        <v>71099</v>
      </c>
      <c r="F24" s="41"/>
      <c r="G24" s="41"/>
    </row>
    <row r="25" spans="1:5" ht="12.75">
      <c r="A25" s="62"/>
      <c r="B25" s="63"/>
      <c r="C25" s="63"/>
      <c r="D25" s="103"/>
      <c r="E25" s="103"/>
    </row>
    <row r="26" spans="1:3" ht="13.5" customHeight="1">
      <c r="A26" s="64" t="s">
        <v>118</v>
      </c>
      <c r="B26" s="65"/>
      <c r="C26" s="65"/>
    </row>
    <row r="27" spans="1:5" ht="12.75" customHeight="1">
      <c r="A27" s="138" t="s">
        <v>133</v>
      </c>
      <c r="B27" s="65"/>
      <c r="C27" s="65"/>
      <c r="E27" s="41"/>
    </row>
    <row r="29" spans="2:5" ht="12.75">
      <c r="B29" s="61"/>
      <c r="C29" s="61"/>
      <c r="D29" s="61"/>
      <c r="E29" s="61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22:E22 B16:E16 B6:E6" formulaRange="1"/>
    <ignoredError sqref="B2:E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SheetLayoutView="100" zoomScalePageLayoutView="0" workbookViewId="0" topLeftCell="A25">
      <selection activeCell="G44" sqref="G44"/>
    </sheetView>
  </sheetViews>
  <sheetFormatPr defaultColWidth="8.00390625" defaultRowHeight="15.75"/>
  <cols>
    <col min="1" max="1" width="25.375" style="30" customWidth="1"/>
    <col min="2" max="5" width="10.625" style="30" customWidth="1"/>
    <col min="6" max="16384" width="8.00390625" style="30" customWidth="1"/>
  </cols>
  <sheetData>
    <row r="1" ht="12.75">
      <c r="A1" s="12" t="s">
        <v>136</v>
      </c>
    </row>
    <row r="3" spans="1:5" ht="24.75" customHeight="1">
      <c r="A3" s="29"/>
      <c r="B3" s="39" t="s">
        <v>3</v>
      </c>
      <c r="C3" s="39" t="s">
        <v>4</v>
      </c>
      <c r="D3" s="39" t="s">
        <v>5</v>
      </c>
      <c r="E3" s="39" t="s">
        <v>6</v>
      </c>
    </row>
    <row r="4" ht="12.75">
      <c r="A4" s="118"/>
    </row>
    <row r="5" spans="1:5" ht="12.75">
      <c r="A5" s="119" t="s">
        <v>9</v>
      </c>
      <c r="B5" s="120">
        <v>1187778</v>
      </c>
      <c r="C5" s="120">
        <v>1182599</v>
      </c>
      <c r="D5" s="120">
        <v>1208035</v>
      </c>
      <c r="E5" s="30">
        <v>1274354</v>
      </c>
    </row>
    <row r="6" spans="1:5" ht="12.75">
      <c r="A6" s="31" t="s">
        <v>137</v>
      </c>
      <c r="B6" s="121">
        <v>765674</v>
      </c>
      <c r="C6" s="121">
        <v>793046</v>
      </c>
      <c r="D6" s="120">
        <v>760106</v>
      </c>
      <c r="E6" s="121">
        <v>774695</v>
      </c>
    </row>
    <row r="7" spans="1:5" ht="12.75">
      <c r="A7" s="31" t="s">
        <v>138</v>
      </c>
      <c r="B7" s="121">
        <v>369562</v>
      </c>
      <c r="C7" s="121">
        <v>348359</v>
      </c>
      <c r="D7" s="120">
        <v>416369</v>
      </c>
      <c r="E7" s="121">
        <v>462874</v>
      </c>
    </row>
    <row r="8" spans="1:5" ht="12.75">
      <c r="A8" s="31" t="s">
        <v>139</v>
      </c>
      <c r="B8" s="121">
        <v>52542</v>
      </c>
      <c r="C8" s="121">
        <v>41194</v>
      </c>
      <c r="D8" s="120">
        <v>31560</v>
      </c>
      <c r="E8" s="121">
        <v>39785</v>
      </c>
    </row>
    <row r="9" spans="1:5" ht="12.75">
      <c r="A9" s="119" t="s">
        <v>140</v>
      </c>
      <c r="B9" s="120">
        <f>SUM(B10:B13)</f>
        <v>2734081</v>
      </c>
      <c r="C9" s="120">
        <f>SUM(C10:C13)</f>
        <v>2934123</v>
      </c>
      <c r="D9" s="120">
        <f>SUM(D10:D13)</f>
        <v>2900649</v>
      </c>
      <c r="E9" s="120">
        <f>SUM(E10:E13)</f>
        <v>2608606</v>
      </c>
    </row>
    <row r="10" spans="1:5" ht="12.75">
      <c r="A10" s="31" t="s">
        <v>141</v>
      </c>
      <c r="B10" s="121">
        <v>1536227</v>
      </c>
      <c r="C10" s="121">
        <v>1715299</v>
      </c>
      <c r="D10" s="121">
        <v>1715856</v>
      </c>
      <c r="E10" s="121">
        <v>1426134</v>
      </c>
    </row>
    <row r="11" spans="1:5" ht="12.75">
      <c r="A11" s="31" t="s">
        <v>142</v>
      </c>
      <c r="B11" s="121">
        <v>1178299</v>
      </c>
      <c r="C11" s="121">
        <v>1193004</v>
      </c>
      <c r="D11" s="121">
        <v>1163215</v>
      </c>
      <c r="E11" s="121">
        <v>1157706</v>
      </c>
    </row>
    <row r="12" spans="1:5" ht="12.75">
      <c r="A12" s="31" t="s">
        <v>143</v>
      </c>
      <c r="B12" s="121">
        <v>3156</v>
      </c>
      <c r="C12" s="121">
        <v>5717</v>
      </c>
      <c r="D12" s="121">
        <v>1497</v>
      </c>
      <c r="E12" s="121">
        <v>3333</v>
      </c>
    </row>
    <row r="13" spans="1:5" ht="12.75">
      <c r="A13" s="31" t="s">
        <v>144</v>
      </c>
      <c r="B13" s="121">
        <v>16399</v>
      </c>
      <c r="C13" s="121">
        <v>20103</v>
      </c>
      <c r="D13" s="121">
        <v>20081</v>
      </c>
      <c r="E13" s="121">
        <v>21433</v>
      </c>
    </row>
    <row r="14" spans="1:5" ht="12.75">
      <c r="A14" s="119" t="s">
        <v>13</v>
      </c>
      <c r="B14" s="120">
        <v>436812</v>
      </c>
      <c r="C14" s="120">
        <v>416615</v>
      </c>
      <c r="D14" s="120">
        <v>407274</v>
      </c>
      <c r="E14" s="120">
        <v>366727</v>
      </c>
    </row>
    <row r="15" spans="1:5" ht="12.75">
      <c r="A15" s="31" t="s">
        <v>145</v>
      </c>
      <c r="B15" s="121">
        <v>273804</v>
      </c>
      <c r="C15" s="121">
        <v>260517</v>
      </c>
      <c r="D15" s="120">
        <v>260557</v>
      </c>
      <c r="E15" s="120">
        <v>220922</v>
      </c>
    </row>
    <row r="16" spans="1:5" ht="25.5">
      <c r="A16" s="31" t="s">
        <v>146</v>
      </c>
      <c r="B16" s="121">
        <v>129822</v>
      </c>
      <c r="C16" s="121">
        <v>140411</v>
      </c>
      <c r="D16" s="120">
        <v>132180</v>
      </c>
      <c r="E16" s="120">
        <v>129435</v>
      </c>
    </row>
    <row r="17" spans="1:5" ht="12.75">
      <c r="A17" s="31" t="s">
        <v>147</v>
      </c>
      <c r="B17" s="121">
        <v>33186</v>
      </c>
      <c r="C17" s="121">
        <v>15687</v>
      </c>
      <c r="D17" s="120">
        <v>14537</v>
      </c>
      <c r="E17" s="120">
        <v>16370</v>
      </c>
    </row>
    <row r="18" spans="1:5" ht="12.75">
      <c r="A18" s="119" t="s">
        <v>148</v>
      </c>
      <c r="B18" s="119">
        <v>4358670</v>
      </c>
      <c r="C18" s="119">
        <v>4533338</v>
      </c>
      <c r="D18" s="119">
        <v>4515958</v>
      </c>
      <c r="E18" s="119">
        <v>4249687</v>
      </c>
    </row>
    <row r="19" spans="1:4" ht="12.75">
      <c r="A19" s="119"/>
      <c r="D19" s="120"/>
    </row>
    <row r="20" spans="1:5" ht="12.75">
      <c r="A20" s="119" t="s">
        <v>114</v>
      </c>
      <c r="B20" s="120">
        <v>36230</v>
      </c>
      <c r="C20" s="120">
        <v>34045</v>
      </c>
      <c r="D20" s="120">
        <v>42041</v>
      </c>
      <c r="E20" s="120">
        <v>51057</v>
      </c>
    </row>
    <row r="21" spans="1:5" ht="12.75">
      <c r="A21" s="119" t="s">
        <v>149</v>
      </c>
      <c r="B21" s="120">
        <v>565409</v>
      </c>
      <c r="C21" s="120">
        <v>481099</v>
      </c>
      <c r="D21" s="120">
        <v>422696</v>
      </c>
      <c r="E21" s="120">
        <v>344460</v>
      </c>
    </row>
    <row r="22" spans="1:5" ht="12.75">
      <c r="A22" s="31" t="s">
        <v>141</v>
      </c>
      <c r="B22" s="121">
        <v>189989</v>
      </c>
      <c r="C22" s="121">
        <v>147164</v>
      </c>
      <c r="D22" s="121">
        <v>132056</v>
      </c>
      <c r="E22" s="121">
        <v>70422</v>
      </c>
    </row>
    <row r="23" spans="1:5" ht="12.75">
      <c r="A23" s="31" t="s">
        <v>142</v>
      </c>
      <c r="B23" s="121">
        <v>181300</v>
      </c>
      <c r="C23" s="121">
        <v>164321</v>
      </c>
      <c r="D23" s="121">
        <v>103167</v>
      </c>
      <c r="E23" s="121">
        <v>119799</v>
      </c>
    </row>
    <row r="24" spans="1:5" ht="12.75">
      <c r="A24" s="31" t="s">
        <v>144</v>
      </c>
      <c r="B24" s="121">
        <v>27443</v>
      </c>
      <c r="C24" s="121">
        <v>25640</v>
      </c>
      <c r="D24" s="121">
        <v>49815</v>
      </c>
      <c r="E24" s="121">
        <v>23367</v>
      </c>
    </row>
    <row r="25" spans="1:5" ht="12.75">
      <c r="A25" s="31" t="s">
        <v>150</v>
      </c>
      <c r="B25" s="121">
        <v>166677</v>
      </c>
      <c r="C25" s="121">
        <v>143974</v>
      </c>
      <c r="D25" s="121">
        <v>137658</v>
      </c>
      <c r="E25" s="121">
        <v>130870</v>
      </c>
    </row>
    <row r="26" spans="1:5" ht="12.75">
      <c r="A26" s="119" t="s">
        <v>115</v>
      </c>
      <c r="B26" s="120">
        <v>17749</v>
      </c>
      <c r="C26" s="120">
        <v>13813</v>
      </c>
      <c r="D26" s="120">
        <v>29182</v>
      </c>
      <c r="E26" s="120">
        <v>31542</v>
      </c>
    </row>
    <row r="27" spans="1:5" ht="12.75">
      <c r="A27" s="119" t="s">
        <v>151</v>
      </c>
      <c r="B27" s="119">
        <f>SUM(B20,B21,B26)</f>
        <v>619388</v>
      </c>
      <c r="C27" s="119">
        <f>SUM(C20,C21,C26)</f>
        <v>528957</v>
      </c>
      <c r="D27" s="119">
        <f>SUM(D20,D21,D26)</f>
        <v>493919</v>
      </c>
      <c r="E27" s="119">
        <f>SUM(E20,E21,E26)</f>
        <v>427059</v>
      </c>
    </row>
    <row r="28" ht="12.75">
      <c r="A28" s="32"/>
    </row>
    <row r="29" spans="1:5" ht="12.75">
      <c r="A29" s="119" t="s">
        <v>50</v>
      </c>
      <c r="B29" s="119">
        <v>1319377</v>
      </c>
      <c r="C29" s="119">
        <v>1399861</v>
      </c>
      <c r="D29" s="119">
        <v>1225875</v>
      </c>
      <c r="E29" s="119">
        <v>1321225</v>
      </c>
    </row>
    <row r="30" ht="12.75">
      <c r="A30" s="32"/>
    </row>
    <row r="31" spans="1:5" ht="12.75">
      <c r="A31" s="119" t="s">
        <v>16</v>
      </c>
      <c r="B31" s="119">
        <f>SUM(B18,B27,B29)</f>
        <v>6297435</v>
      </c>
      <c r="C31" s="119">
        <f>SUM(C18,C27,C29)</f>
        <v>6462156</v>
      </c>
      <c r="D31" s="119">
        <f>SUM(D18,D27,D29)</f>
        <v>6235752</v>
      </c>
      <c r="E31" s="119">
        <f>SUM(E18,E27,E29)</f>
        <v>5997971</v>
      </c>
    </row>
    <row r="32" ht="12.75">
      <c r="A32" s="118"/>
    </row>
    <row r="33" spans="1:5" ht="12.75">
      <c r="A33" s="119" t="s">
        <v>55</v>
      </c>
      <c r="B33" s="120">
        <v>1899572</v>
      </c>
      <c r="C33" s="120">
        <v>1859020</v>
      </c>
      <c r="D33" s="120">
        <v>1801252</v>
      </c>
      <c r="E33" s="120">
        <v>1745863</v>
      </c>
    </row>
    <row r="34" spans="1:5" ht="12.75">
      <c r="A34" s="119" t="s">
        <v>120</v>
      </c>
      <c r="B34" s="120">
        <v>1614975</v>
      </c>
      <c r="C34" s="120">
        <v>1748370</v>
      </c>
      <c r="D34" s="120">
        <v>1788384</v>
      </c>
      <c r="E34" s="120">
        <v>1791301</v>
      </c>
    </row>
    <row r="35" spans="1:5" ht="12.75">
      <c r="A35" s="119" t="s">
        <v>152</v>
      </c>
      <c r="B35" s="120">
        <v>342675</v>
      </c>
      <c r="C35" s="120">
        <v>361915</v>
      </c>
      <c r="D35" s="120">
        <v>391656</v>
      </c>
      <c r="E35" s="120">
        <v>382207</v>
      </c>
    </row>
    <row r="36" spans="1:5" ht="25.5">
      <c r="A36" s="119" t="s">
        <v>153</v>
      </c>
      <c r="B36" s="120">
        <v>151954</v>
      </c>
      <c r="C36" s="120">
        <v>150421</v>
      </c>
      <c r="D36" s="120">
        <v>143101</v>
      </c>
      <c r="E36" s="120">
        <v>136955</v>
      </c>
    </row>
    <row r="37" spans="1:5" ht="12.75">
      <c r="A37" s="119" t="s">
        <v>154</v>
      </c>
      <c r="B37" s="120">
        <v>119122</v>
      </c>
      <c r="C37" s="120">
        <v>115766</v>
      </c>
      <c r="D37" s="120">
        <v>113985</v>
      </c>
      <c r="E37" s="120">
        <v>113362</v>
      </c>
    </row>
    <row r="38" spans="1:5" ht="12.75">
      <c r="A38" s="119" t="s">
        <v>64</v>
      </c>
      <c r="B38" s="120">
        <v>130812</v>
      </c>
      <c r="C38" s="120">
        <v>115766</v>
      </c>
      <c r="D38" s="120">
        <v>113985</v>
      </c>
      <c r="E38" s="120">
        <v>120107</v>
      </c>
    </row>
    <row r="39" spans="1:5" ht="12.75">
      <c r="A39" s="119" t="s">
        <v>155</v>
      </c>
      <c r="B39" s="119">
        <f>SUM(B33:B38)</f>
        <v>4259110</v>
      </c>
      <c r="C39" s="119">
        <f>SUM(C33:C38)</f>
        <v>4351258</v>
      </c>
      <c r="D39" s="119">
        <f>SUM(D33:D38)</f>
        <v>4352363</v>
      </c>
      <c r="E39" s="119">
        <f>SUM(E33:E38)</f>
        <v>4289795</v>
      </c>
    </row>
    <row r="40" ht="12.75">
      <c r="A40" s="32"/>
    </row>
    <row r="41" spans="1:5" ht="12.75">
      <c r="A41" s="119" t="s">
        <v>156</v>
      </c>
      <c r="B41" s="120">
        <v>724250</v>
      </c>
      <c r="C41" s="120">
        <v>694698</v>
      </c>
      <c r="D41" s="120">
        <v>622064</v>
      </c>
      <c r="E41" s="120">
        <v>557762</v>
      </c>
    </row>
    <row r="42" spans="1:5" ht="12.75">
      <c r="A42" s="119" t="s">
        <v>157</v>
      </c>
      <c r="B42" s="120">
        <v>54789</v>
      </c>
      <c r="C42" s="120">
        <v>52290</v>
      </c>
      <c r="D42" s="120">
        <v>47803</v>
      </c>
      <c r="E42" s="120">
        <v>19558</v>
      </c>
    </row>
    <row r="43" spans="1:5" ht="12.75">
      <c r="A43" s="119" t="s">
        <v>158</v>
      </c>
      <c r="B43" s="120">
        <v>36459</v>
      </c>
      <c r="C43" s="120">
        <v>60193</v>
      </c>
      <c r="D43" s="120">
        <v>2668</v>
      </c>
      <c r="E43" s="120">
        <v>2007</v>
      </c>
    </row>
    <row r="44" spans="1:5" ht="25.5">
      <c r="A44" s="119" t="s">
        <v>159</v>
      </c>
      <c r="B44" s="120">
        <v>2453</v>
      </c>
      <c r="C44" s="120">
        <v>19659</v>
      </c>
      <c r="D44" s="120">
        <v>1777</v>
      </c>
      <c r="E44" s="120">
        <v>1226</v>
      </c>
    </row>
    <row r="45" spans="1:5" ht="12.75">
      <c r="A45" s="119" t="s">
        <v>160</v>
      </c>
      <c r="B45" s="119">
        <f>SUM(B41:B44)</f>
        <v>817951</v>
      </c>
      <c r="C45" s="119">
        <f>SUM(C41:C44)</f>
        <v>826840</v>
      </c>
      <c r="D45" s="119">
        <f>SUM(D41:D44)</f>
        <v>674312</v>
      </c>
      <c r="E45" s="119">
        <f>SUM(E41:E44)</f>
        <v>580553</v>
      </c>
    </row>
    <row r="46" ht="12.75">
      <c r="A46" s="32"/>
    </row>
    <row r="47" spans="1:5" ht="12.75">
      <c r="A47" s="119" t="s">
        <v>161</v>
      </c>
      <c r="B47" s="119">
        <v>1300775</v>
      </c>
      <c r="C47" s="119">
        <v>1360955</v>
      </c>
      <c r="D47" s="119">
        <v>1165431</v>
      </c>
      <c r="E47" s="119">
        <v>1202704</v>
      </c>
    </row>
    <row r="48" spans="1:4" ht="12.75">
      <c r="A48" s="32"/>
      <c r="D48" s="32"/>
    </row>
    <row r="49" spans="1:5" ht="12.75">
      <c r="A49" s="119" t="s">
        <v>25</v>
      </c>
      <c r="B49" s="119">
        <f>SUM(B39,B45,B47)</f>
        <v>6377836</v>
      </c>
      <c r="C49" s="119">
        <f>SUM(C39,C45,C47)</f>
        <v>6539053</v>
      </c>
      <c r="D49" s="119">
        <f>SUM(D39,D45,D47)</f>
        <v>6192106</v>
      </c>
      <c r="E49" s="119">
        <f>SUM(E39,E45,E47)</f>
        <v>6073052</v>
      </c>
    </row>
    <row r="50" spans="1:5" ht="12.75">
      <c r="A50" s="33"/>
      <c r="B50" s="34"/>
      <c r="C50" s="34"/>
      <c r="D50" s="124"/>
      <c r="E50" s="34"/>
    </row>
    <row r="51" ht="13.5" customHeight="1">
      <c r="A51" s="122" t="s">
        <v>162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B3:E3" numberStoredAsText="1"/>
    <ignoredError sqref="B9:E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SheetLayoutView="75" zoomScalePageLayoutView="0" workbookViewId="0" topLeftCell="A26">
      <selection activeCell="H8" sqref="H8"/>
    </sheetView>
  </sheetViews>
  <sheetFormatPr defaultColWidth="8.00390625" defaultRowHeight="15.75"/>
  <cols>
    <col min="1" max="1" width="25.375" style="30" customWidth="1"/>
    <col min="2" max="4" width="10.125" style="30" customWidth="1"/>
    <col min="5" max="241" width="9.00390625" style="30" customWidth="1"/>
    <col min="242" max="16384" width="8.00390625" style="30" customWidth="1"/>
  </cols>
  <sheetData>
    <row r="1" ht="12.75">
      <c r="A1" s="12" t="s">
        <v>171</v>
      </c>
    </row>
    <row r="2" ht="12.75">
      <c r="A2" s="139"/>
    </row>
    <row r="3" spans="1:5" ht="24.75" customHeight="1">
      <c r="A3" s="29"/>
      <c r="B3" s="39" t="s">
        <v>3</v>
      </c>
      <c r="C3" s="39" t="s">
        <v>4</v>
      </c>
      <c r="D3" s="39">
        <v>2010</v>
      </c>
      <c r="E3" s="39">
        <v>2011</v>
      </c>
    </row>
    <row r="4" ht="12.75">
      <c r="A4" s="118"/>
    </row>
    <row r="5" spans="1:5" ht="12.75">
      <c r="A5" s="119" t="s">
        <v>9</v>
      </c>
      <c r="B5" s="120">
        <v>299008</v>
      </c>
      <c r="C5" s="120">
        <v>282079</v>
      </c>
      <c r="D5" s="120">
        <v>282844</v>
      </c>
      <c r="E5" s="120">
        <v>325669</v>
      </c>
    </row>
    <row r="6" spans="1:5" ht="12.75">
      <c r="A6" s="31" t="s">
        <v>137</v>
      </c>
      <c r="B6" s="121">
        <v>297025</v>
      </c>
      <c r="C6" s="121">
        <v>278830</v>
      </c>
      <c r="D6" s="121">
        <v>280182</v>
      </c>
      <c r="E6" s="121">
        <v>323802</v>
      </c>
    </row>
    <row r="7" spans="1:5" ht="12.75">
      <c r="A7" s="31" t="s">
        <v>138</v>
      </c>
      <c r="B7" s="121">
        <v>1254</v>
      </c>
      <c r="C7" s="121">
        <v>1585</v>
      </c>
      <c r="D7" s="121">
        <v>1435</v>
      </c>
      <c r="E7" s="121">
        <v>1526</v>
      </c>
    </row>
    <row r="8" spans="1:5" ht="12.75">
      <c r="A8" s="31" t="s">
        <v>139</v>
      </c>
      <c r="B8" s="121">
        <v>728</v>
      </c>
      <c r="C8" s="121">
        <v>1664</v>
      </c>
      <c r="D8" s="121">
        <v>1226</v>
      </c>
      <c r="E8" s="121">
        <v>341</v>
      </c>
    </row>
    <row r="9" spans="1:5" ht="12.75">
      <c r="A9" s="119" t="s">
        <v>140</v>
      </c>
      <c r="B9" s="120">
        <f>SUM(B10:B13)</f>
        <v>420951</v>
      </c>
      <c r="C9" s="120">
        <f>SUM(C10:C13)</f>
        <v>361018</v>
      </c>
      <c r="D9" s="120">
        <f>SUM(D10:D13)</f>
        <v>281144</v>
      </c>
      <c r="E9" s="120">
        <f>SUM(E10:E13)</f>
        <v>253712</v>
      </c>
    </row>
    <row r="10" spans="1:5" ht="12.75">
      <c r="A10" s="31" t="s">
        <v>163</v>
      </c>
      <c r="B10" s="121">
        <v>332900</v>
      </c>
      <c r="C10" s="121">
        <v>262431</v>
      </c>
      <c r="D10" s="121">
        <v>205625</v>
      </c>
      <c r="E10" s="121">
        <v>184377</v>
      </c>
    </row>
    <row r="11" spans="1:5" ht="12.75">
      <c r="A11" s="31" t="s">
        <v>164</v>
      </c>
      <c r="B11" s="121">
        <v>85812</v>
      </c>
      <c r="C11" s="121">
        <v>97581</v>
      </c>
      <c r="D11" s="121">
        <v>74374</v>
      </c>
      <c r="E11" s="121">
        <v>66999</v>
      </c>
    </row>
    <row r="12" spans="1:5" ht="12.75">
      <c r="A12" s="31" t="s">
        <v>165</v>
      </c>
      <c r="B12" s="121">
        <v>1978</v>
      </c>
      <c r="C12" s="121">
        <v>946</v>
      </c>
      <c r="D12" s="121">
        <v>238</v>
      </c>
      <c r="E12" s="121">
        <v>1420</v>
      </c>
    </row>
    <row r="13" spans="1:5" ht="12.75">
      <c r="A13" s="31" t="s">
        <v>166</v>
      </c>
      <c r="B13" s="121">
        <v>261</v>
      </c>
      <c r="C13" s="121">
        <v>60</v>
      </c>
      <c r="D13" s="121">
        <v>907</v>
      </c>
      <c r="E13" s="121">
        <v>916</v>
      </c>
    </row>
    <row r="14" spans="1:5" ht="12.75">
      <c r="A14" s="119" t="s">
        <v>13</v>
      </c>
      <c r="B14" s="120">
        <v>23391</v>
      </c>
      <c r="C14" s="120">
        <v>19844</v>
      </c>
      <c r="D14" s="121">
        <v>19248</v>
      </c>
      <c r="E14" s="121">
        <v>18442</v>
      </c>
    </row>
    <row r="15" spans="1:5" ht="12.75">
      <c r="A15" s="31" t="s">
        <v>145</v>
      </c>
      <c r="B15" s="121">
        <v>2371</v>
      </c>
      <c r="C15" s="121">
        <v>1868</v>
      </c>
      <c r="D15" s="121">
        <v>2372</v>
      </c>
      <c r="E15" s="121">
        <v>1946</v>
      </c>
    </row>
    <row r="16" spans="1:5" ht="25.5">
      <c r="A16" s="31" t="s">
        <v>146</v>
      </c>
      <c r="B16" s="121">
        <v>14137</v>
      </c>
      <c r="C16" s="121">
        <v>12100</v>
      </c>
      <c r="D16" s="121">
        <v>17783</v>
      </c>
      <c r="E16" s="121">
        <v>15086</v>
      </c>
    </row>
    <row r="17" spans="1:5" ht="12.75">
      <c r="A17" s="31" t="s">
        <v>147</v>
      </c>
      <c r="B17" s="121">
        <v>6882</v>
      </c>
      <c r="C17" s="121">
        <v>5877</v>
      </c>
      <c r="D17" s="121">
        <v>2093</v>
      </c>
      <c r="E17" s="121">
        <v>1410</v>
      </c>
    </row>
    <row r="18" spans="1:5" ht="12.75">
      <c r="A18" s="119" t="s">
        <v>148</v>
      </c>
      <c r="B18" s="119">
        <v>729609</v>
      </c>
      <c r="C18" s="119">
        <f>SUM(C5,C9,C14)</f>
        <v>662941</v>
      </c>
      <c r="D18" s="119">
        <f>SUM(D5,D9,D14)</f>
        <v>583236</v>
      </c>
      <c r="E18" s="119">
        <f>SUM(E5,E9,E14)</f>
        <v>597823</v>
      </c>
    </row>
    <row r="19" ht="12.75">
      <c r="A19" s="119"/>
    </row>
    <row r="20" spans="1:5" ht="12.75">
      <c r="A20" s="119" t="s">
        <v>114</v>
      </c>
      <c r="B20" s="120">
        <v>536</v>
      </c>
      <c r="C20" s="120">
        <v>1847</v>
      </c>
      <c r="D20" s="120">
        <v>56</v>
      </c>
      <c r="E20" s="120">
        <v>760</v>
      </c>
    </row>
    <row r="21" spans="1:5" ht="12.75">
      <c r="A21" s="119" t="s">
        <v>149</v>
      </c>
      <c r="B21" s="120">
        <v>20845</v>
      </c>
      <c r="C21" s="120">
        <v>23313</v>
      </c>
      <c r="D21" s="120">
        <v>63742</v>
      </c>
      <c r="E21" s="120">
        <v>82391</v>
      </c>
    </row>
    <row r="22" spans="1:5" ht="12.75">
      <c r="A22" s="31" t="s">
        <v>163</v>
      </c>
      <c r="B22" s="121">
        <v>7082</v>
      </c>
      <c r="C22" s="121">
        <v>12970</v>
      </c>
      <c r="D22" s="121">
        <v>55570</v>
      </c>
      <c r="E22" s="121">
        <v>71067</v>
      </c>
    </row>
    <row r="23" spans="1:5" ht="12.75">
      <c r="A23" s="31" t="s">
        <v>164</v>
      </c>
      <c r="B23" s="121">
        <v>12516</v>
      </c>
      <c r="C23" s="121">
        <v>7452</v>
      </c>
      <c r="D23" s="121">
        <v>6675</v>
      </c>
      <c r="E23" s="121">
        <v>8583</v>
      </c>
    </row>
    <row r="24" spans="1:5" ht="12.75">
      <c r="A24" s="31" t="s">
        <v>166</v>
      </c>
      <c r="B24" s="121">
        <v>1241</v>
      </c>
      <c r="C24" s="121">
        <v>2891</v>
      </c>
      <c r="D24" s="121">
        <v>1498</v>
      </c>
      <c r="E24" s="121">
        <v>2741</v>
      </c>
    </row>
    <row r="25" spans="1:5" ht="12.75">
      <c r="A25" s="31" t="s">
        <v>167</v>
      </c>
      <c r="B25" s="123">
        <v>7</v>
      </c>
      <c r="C25" s="125" t="s">
        <v>1</v>
      </c>
      <c r="D25" s="38" t="s">
        <v>1</v>
      </c>
      <c r="E25" s="38" t="s">
        <v>1</v>
      </c>
    </row>
    <row r="26" spans="1:5" ht="12.75">
      <c r="A26" s="119" t="s">
        <v>115</v>
      </c>
      <c r="B26" s="120">
        <v>7319</v>
      </c>
      <c r="C26" s="120">
        <v>5525</v>
      </c>
      <c r="D26" s="120">
        <v>4270</v>
      </c>
      <c r="E26" s="120">
        <v>30</v>
      </c>
    </row>
    <row r="27" spans="1:5" ht="12.75">
      <c r="A27" s="119" t="s">
        <v>151</v>
      </c>
      <c r="B27" s="119">
        <f>SUM(B20:B21,B26)</f>
        <v>28700</v>
      </c>
      <c r="C27" s="119">
        <f>SUM(C20:C21,C26)</f>
        <v>30685</v>
      </c>
      <c r="D27" s="119">
        <f>SUM(D20:D21,D26)</f>
        <v>68068</v>
      </c>
      <c r="E27" s="119">
        <f>SUM(E20:E21,E26)</f>
        <v>83181</v>
      </c>
    </row>
    <row r="28" spans="1:4" ht="12.75">
      <c r="A28" s="32"/>
      <c r="D28" s="32"/>
    </row>
    <row r="29" spans="1:5" ht="12.75">
      <c r="A29" s="119" t="s">
        <v>50</v>
      </c>
      <c r="B29" s="119">
        <v>52799</v>
      </c>
      <c r="C29" s="119">
        <v>30435</v>
      </c>
      <c r="D29" s="119">
        <v>32925</v>
      </c>
      <c r="E29" s="119">
        <v>24171</v>
      </c>
    </row>
    <row r="30" spans="1:4" ht="12.75">
      <c r="A30" s="32"/>
      <c r="D30" s="32"/>
    </row>
    <row r="31" spans="1:5" ht="12.75">
      <c r="A31" s="119" t="s">
        <v>16</v>
      </c>
      <c r="B31" s="119">
        <v>809919</v>
      </c>
      <c r="C31" s="119">
        <f>SUM(C18,C27,C29)</f>
        <v>724061</v>
      </c>
      <c r="D31" s="119">
        <f>SUM(D18,D27,D29)</f>
        <v>684229</v>
      </c>
      <c r="E31" s="119">
        <f>SUM(E18,E27,E29)</f>
        <v>705175</v>
      </c>
    </row>
    <row r="32" ht="12.75">
      <c r="A32" s="118"/>
    </row>
    <row r="33" ht="12.75">
      <c r="A33" s="118"/>
    </row>
    <row r="34" spans="1:5" ht="12.75">
      <c r="A34" s="119" t="s">
        <v>55</v>
      </c>
      <c r="B34" s="120">
        <v>249084</v>
      </c>
      <c r="C34" s="120">
        <v>242862</v>
      </c>
      <c r="D34" s="120">
        <v>239119</v>
      </c>
      <c r="E34" s="120">
        <v>229103</v>
      </c>
    </row>
    <row r="35" spans="1:5" ht="12.75">
      <c r="A35" s="119" t="s">
        <v>120</v>
      </c>
      <c r="B35" s="120">
        <v>214795</v>
      </c>
      <c r="C35" s="120">
        <v>204123</v>
      </c>
      <c r="D35" s="120">
        <v>209323</v>
      </c>
      <c r="E35" s="120">
        <v>190809</v>
      </c>
    </row>
    <row r="36" spans="1:5" ht="12.75">
      <c r="A36" s="119" t="s">
        <v>152</v>
      </c>
      <c r="B36" s="120">
        <v>60171</v>
      </c>
      <c r="C36" s="120">
        <v>60121</v>
      </c>
      <c r="D36" s="120">
        <v>52308</v>
      </c>
      <c r="E36" s="120">
        <v>44308</v>
      </c>
    </row>
    <row r="37" spans="1:5" ht="25.5">
      <c r="A37" s="119" t="s">
        <v>153</v>
      </c>
      <c r="B37" s="120">
        <v>22704</v>
      </c>
      <c r="C37" s="120">
        <v>19701</v>
      </c>
      <c r="D37" s="120">
        <v>14018</v>
      </c>
      <c r="E37" s="120">
        <v>14197</v>
      </c>
    </row>
    <row r="38" spans="1:5" ht="12.75">
      <c r="A38" s="119" t="s">
        <v>154</v>
      </c>
      <c r="B38" s="120">
        <v>20677</v>
      </c>
      <c r="C38" s="120">
        <v>18990</v>
      </c>
      <c r="D38" s="120">
        <v>17134</v>
      </c>
      <c r="E38" s="120">
        <v>17979</v>
      </c>
    </row>
    <row r="39" spans="1:5" ht="12.75">
      <c r="A39" s="119" t="s">
        <v>64</v>
      </c>
      <c r="B39" s="120">
        <v>10305</v>
      </c>
      <c r="C39" s="120">
        <v>18185</v>
      </c>
      <c r="D39" s="120">
        <v>10408</v>
      </c>
      <c r="E39" s="120">
        <v>5962</v>
      </c>
    </row>
    <row r="40" spans="1:5" ht="12.75">
      <c r="A40" s="119" t="s">
        <v>126</v>
      </c>
      <c r="B40" s="119">
        <f>SUM(B34:B39)</f>
        <v>577736</v>
      </c>
      <c r="C40" s="119">
        <f>SUM(C34:C39)</f>
        <v>563982</v>
      </c>
      <c r="D40" s="119">
        <f>SUM(D34:D39)</f>
        <v>542310</v>
      </c>
      <c r="E40" s="119">
        <f>SUM(E34:E39)</f>
        <v>502358</v>
      </c>
    </row>
    <row r="41" ht="12.75">
      <c r="A41" s="32"/>
    </row>
    <row r="42" spans="1:5" ht="12.75">
      <c r="A42" s="119" t="s">
        <v>156</v>
      </c>
      <c r="B42" s="120">
        <v>114044</v>
      </c>
      <c r="C42" s="120">
        <v>94915</v>
      </c>
      <c r="D42" s="120">
        <v>117102</v>
      </c>
      <c r="E42" s="120">
        <v>133289</v>
      </c>
    </row>
    <row r="43" spans="1:5" ht="12.75">
      <c r="A43" s="119" t="s">
        <v>157</v>
      </c>
      <c r="B43" s="120">
        <v>8139</v>
      </c>
      <c r="C43" s="120">
        <v>4376</v>
      </c>
      <c r="D43" s="120">
        <v>4407</v>
      </c>
      <c r="E43" s="120">
        <v>5139</v>
      </c>
    </row>
    <row r="44" spans="1:5" ht="12.75">
      <c r="A44" s="119" t="s">
        <v>168</v>
      </c>
      <c r="B44" s="120">
        <v>11470</v>
      </c>
      <c r="C44" s="120">
        <v>948</v>
      </c>
      <c r="D44" s="120">
        <v>2807</v>
      </c>
      <c r="E44" s="120">
        <v>1846</v>
      </c>
    </row>
    <row r="45" spans="1:5" ht="25.5">
      <c r="A45" s="119" t="s">
        <v>169</v>
      </c>
      <c r="B45" s="120">
        <v>4500</v>
      </c>
      <c r="C45" s="126" t="s">
        <v>1</v>
      </c>
      <c r="D45" s="120">
        <v>229</v>
      </c>
      <c r="E45" s="120">
        <v>483</v>
      </c>
    </row>
    <row r="46" spans="1:5" ht="12.75">
      <c r="A46" s="119" t="s">
        <v>160</v>
      </c>
      <c r="B46" s="119">
        <f>SUM(B42:B45)</f>
        <v>138153</v>
      </c>
      <c r="C46" s="119">
        <f>SUM(C42:C45)</f>
        <v>100239</v>
      </c>
      <c r="D46" s="119">
        <f>SUM(D42:D45)</f>
        <v>124545</v>
      </c>
      <c r="E46" s="119">
        <f>SUM(E42:E45)</f>
        <v>140757</v>
      </c>
    </row>
    <row r="47" ht="12.75">
      <c r="A47" s="32"/>
    </row>
    <row r="48" spans="1:5" ht="12.75">
      <c r="A48" s="119" t="s">
        <v>161</v>
      </c>
      <c r="B48" s="119">
        <v>50464</v>
      </c>
      <c r="C48" s="119">
        <v>75241</v>
      </c>
      <c r="D48" s="120">
        <v>40071</v>
      </c>
      <c r="E48" s="120">
        <v>36831</v>
      </c>
    </row>
    <row r="49" ht="12.75">
      <c r="A49" s="32"/>
    </row>
    <row r="50" spans="1:5" ht="12.75">
      <c r="A50" s="119" t="s">
        <v>25</v>
      </c>
      <c r="B50" s="119">
        <f>SUM(B40,B46,B48)</f>
        <v>766353</v>
      </c>
      <c r="C50" s="119">
        <f>SUM(C40,C46,C48)</f>
        <v>739462</v>
      </c>
      <c r="D50" s="119">
        <f>SUM(D40,D46,D48)</f>
        <v>706926</v>
      </c>
      <c r="E50" s="119">
        <f>SUM(E40,E46,E48)</f>
        <v>679946</v>
      </c>
    </row>
    <row r="51" spans="1:5" ht="12.75">
      <c r="A51" s="33"/>
      <c r="B51" s="34"/>
      <c r="C51" s="34"/>
      <c r="D51" s="34"/>
      <c r="E51" s="34"/>
    </row>
    <row r="52" ht="13.5" customHeight="1">
      <c r="A52" s="122" t="s">
        <v>170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B9:E9 C27:E27" formulaRange="1"/>
    <ignoredError sqref="B3: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andris ozols</cp:lastModifiedBy>
  <cp:lastPrinted>2012-12-06T09:43:34Z</cp:lastPrinted>
  <dcterms:created xsi:type="dcterms:W3CDTF">2001-11-14T17:55:26Z</dcterms:created>
  <dcterms:modified xsi:type="dcterms:W3CDTF">2013-04-26T08:54:44Z</dcterms:modified>
  <cp:category/>
  <cp:version/>
  <cp:contentType/>
  <cp:contentStatus/>
</cp:coreProperties>
</file>