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945" activeTab="6"/>
  </bookViews>
  <sheets>
    <sheet name="Tav 5.1 OK" sheetId="1" r:id="rId1"/>
    <sheet name="Tav 5.2 OK" sheetId="2" r:id="rId2"/>
    <sheet name="Tav. 5.3 OK" sheetId="3" r:id="rId3"/>
    <sheet name="Tav. 5.4 OK" sheetId="4" r:id="rId4"/>
    <sheet name="Tav. 5.5 OK" sheetId="5" r:id="rId5"/>
    <sheet name="Tav. 5.6 NO agg" sheetId="6" r:id="rId6"/>
    <sheet name="Tav. 5.7 OK" sheetId="7" r:id="rId7"/>
  </sheets>
  <externalReferences>
    <externalReference r:id="rId10"/>
  </externalReferences>
  <definedNames>
    <definedName name="appo_contatore">#REF!</definedName>
    <definedName name="appoFonte">#REF!</definedName>
    <definedName name="appoTitolo">#REF!</definedName>
    <definedName name="box">#REF!</definedName>
    <definedName name="Fonte">#REF!</definedName>
    <definedName name="Lcolonna1">#REF!</definedName>
    <definedName name="titolo9">'[1]Titoli'!#REF!</definedName>
  </definedNames>
  <calcPr fullCalcOnLoad="1"/>
</workbook>
</file>

<file path=xl/sharedStrings.xml><?xml version="1.0" encoding="utf-8"?>
<sst xmlns="http://schemas.openxmlformats.org/spreadsheetml/2006/main" count="228" uniqueCount="73">
  <si>
    <t>Agrigento</t>
  </si>
  <si>
    <t>Caltanissetta</t>
  </si>
  <si>
    <t>Catania</t>
  </si>
  <si>
    <t>Enna</t>
  </si>
  <si>
    <t>Messina</t>
  </si>
  <si>
    <t>Palermo</t>
  </si>
  <si>
    <t>Siracusa</t>
  </si>
  <si>
    <t>Trapani</t>
  </si>
  <si>
    <t>Ragusa</t>
  </si>
  <si>
    <t>IVS</t>
  </si>
  <si>
    <t>Altre attività</t>
  </si>
  <si>
    <t>-</t>
  </si>
  <si>
    <t>2007</t>
  </si>
  <si>
    <t>2008</t>
  </si>
  <si>
    <t>2009</t>
  </si>
  <si>
    <t>2010</t>
  </si>
  <si>
    <t>2011</t>
  </si>
  <si>
    <t>Table 5.1  Hours authorised for salary supplement – industry</t>
  </si>
  <si>
    <t>Ordinary interventions</t>
  </si>
  <si>
    <t>Extra-ordinary interventions</t>
  </si>
  <si>
    <t>Total</t>
  </si>
  <si>
    <t>Manual workers</t>
  </si>
  <si>
    <t>White-collar workers</t>
  </si>
  <si>
    <t>Sicily</t>
  </si>
  <si>
    <t>Provinces - 2011</t>
  </si>
  <si>
    <t>Source:  INPS data-processing</t>
  </si>
  <si>
    <t xml:space="preserve"> Divisions - 2011</t>
  </si>
  <si>
    <t xml:space="preserve"> Divisions - 2010</t>
  </si>
  <si>
    <t xml:space="preserve"> Divisions- 2010</t>
  </si>
  <si>
    <t>South/islands</t>
  </si>
  <si>
    <t>North/centre</t>
  </si>
  <si>
    <t>Italy</t>
  </si>
  <si>
    <t>Italy = 100</t>
  </si>
  <si>
    <t>Table 5.2  Hours authorised for salary supplement - construction</t>
  </si>
  <si>
    <t>Construction</t>
  </si>
  <si>
    <t>Stone-working, masonry</t>
  </si>
  <si>
    <t>Industry</t>
  </si>
  <si>
    <t>Table 5.3 Accidents reported and compensated*, by sector</t>
  </si>
  <si>
    <t>Agricultue</t>
  </si>
  <si>
    <t>On the part of the State</t>
  </si>
  <si>
    <t>Reported</t>
  </si>
  <si>
    <t>Compensated</t>
  </si>
  <si>
    <t>Number</t>
  </si>
  <si>
    <t>Average amount
(in Euros)</t>
  </si>
  <si>
    <t>(*) the data for accidents compensated refers to 31.03.2012</t>
  </si>
  <si>
    <t>Source:  ISTAT data-processing</t>
  </si>
  <si>
    <t>Source:  INAIL data-processing</t>
  </si>
  <si>
    <t xml:space="preserve">Table 5.4  Private and public sector pensions* </t>
  </si>
  <si>
    <t xml:space="preserve">Amount (millions of Euros) </t>
  </si>
  <si>
    <t>Private sector</t>
  </si>
  <si>
    <t>Public sector</t>
  </si>
  <si>
    <t>*Excluding social welfare pensions</t>
  </si>
  <si>
    <t>Provinces - 2010</t>
  </si>
  <si>
    <t xml:space="preserve">Table 5.5 Indemnity, Welfare and IVS Pensions (in millions of Euros)  </t>
  </si>
  <si>
    <t>Indemnity</t>
  </si>
  <si>
    <t>Welfare</t>
  </si>
  <si>
    <t>Amount</t>
  </si>
  <si>
    <t>Year</t>
  </si>
  <si>
    <t>Number of homes</t>
  </si>
  <si>
    <t>Number of beds</t>
  </si>
  <si>
    <t>Occupying residents on Dec 31</t>
  </si>
  <si>
    <t>Minors (0-17 years)</t>
  </si>
  <si>
    <t>Adults (18-64 years)</t>
  </si>
  <si>
    <t xml:space="preserve">Elderly (&gt;65 years) </t>
  </si>
  <si>
    <t xml:space="preserve">Table 5.6  Residential social-welfare care homes, number of beds and residents up to Dec 31  </t>
  </si>
  <si>
    <t xml:space="preserve">N/A </t>
  </si>
  <si>
    <t>Table 5.7  Social security benefits and contributions of social security companies, by function (in millions of Euros)</t>
  </si>
  <si>
    <t>Years</t>
  </si>
  <si>
    <t>Social security contributions</t>
  </si>
  <si>
    <t>Social security</t>
  </si>
  <si>
    <t>Benefits</t>
  </si>
  <si>
    <t xml:space="preserve">% compared to all Italy </t>
  </si>
  <si>
    <t>Handcraft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</si>
</sst>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00"/>
    <numFmt numFmtId="178" formatCode="#,##0.0_ ;\-#,##0.0\ "/>
    <numFmt numFmtId="179" formatCode="#,##0.00_ ;\-#,##0.00\ "/>
    <numFmt numFmtId="180" formatCode="General_)"/>
    <numFmt numFmtId="181" formatCode="#,##0;[Red]#,##0"/>
    <numFmt numFmtId="182" formatCode="#,##0.0"/>
    <numFmt numFmtId="183" formatCode="#,##0.000"/>
    <numFmt numFmtId="184" formatCode="_-* #,##0_-;\-* #,##0_-;_-* &quot;-&quot;??_-;_-@_-"/>
    <numFmt numFmtId="185" formatCode="#,##0;\-\ #,##0;_-\ &quot;- &quot;"/>
    <numFmt numFmtId="186" formatCode="0.000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L.&quot;#,##0_);\(&quot;L.&quot;#,##0\)"/>
    <numFmt numFmtId="196" formatCode="&quot;L.&quot;#,##0_);[Red]\(&quot;L.&quot;#,##0\)"/>
    <numFmt numFmtId="197" formatCode="&quot;L.&quot;#,##0.00_);\(&quot;L.&quot;#,##0.00\)"/>
    <numFmt numFmtId="198" formatCode="&quot;L.&quot;#,##0.00_);[Red]\(&quot;L.&quot;#,##0.00\)"/>
    <numFmt numFmtId="199" formatCode="_(&quot;L.&quot;* #,##0_);_(&quot;L.&quot;* \(#,##0\);_(&quot;L.&quot;* &quot;-&quot;_);_(@_)"/>
    <numFmt numFmtId="200" formatCode="_(&quot;L.&quot;* #,##0.00_);_(&quot;L.&quot;* \(#,##0.00\);_(&quot;L.&quot;* &quot;-&quot;??_);_(@_)"/>
    <numFmt numFmtId="201" formatCode="_(* #,##0.0_);_(* \(#,##0.0\);_(* &quot;-&quot;?_);_(@_)"/>
    <numFmt numFmtId="202" formatCode="&quot;Sì&quot;;&quot;Sì&quot;;&quot;No&quot;"/>
    <numFmt numFmtId="203" formatCode="&quot;Vero&quot;;&quot;Vero&quot;;&quot;Falso&quot;"/>
    <numFmt numFmtId="204" formatCode="&quot;Attivo&quot;;&quot;Attivo&quot;;&quot;Disattivo&quot;"/>
    <numFmt numFmtId="205" formatCode="[$€-2]\ #.##000_);[Red]\([$€-2]\ #.##000\)"/>
    <numFmt numFmtId="206" formatCode="#,##0.000_ ;\-#,##0.000\ "/>
  </numFmts>
  <fonts count="45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185" fontId="0" fillId="0" borderId="0" applyFont="0" applyFill="0" applyBorder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0" fontId="0" fillId="0" borderId="0" xfId="44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70" fontId="0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left" wrapText="1"/>
    </xf>
    <xf numFmtId="175" fontId="4" fillId="0" borderId="0" xfId="0" applyNumberFormat="1" applyFont="1" applyBorder="1" applyAlignment="1">
      <alignment horizontal="right" indent="1"/>
    </xf>
    <xf numFmtId="49" fontId="0" fillId="0" borderId="10" xfId="0" applyNumberFormat="1" applyFont="1" applyBorder="1" applyAlignment="1">
      <alignment/>
    </xf>
    <xf numFmtId="170" fontId="0" fillId="0" borderId="10" xfId="44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70" fontId="0" fillId="0" borderId="0" xfId="44" applyNumberFormat="1" applyFont="1" applyAlignment="1">
      <alignment horizontal="right"/>
    </xf>
    <xf numFmtId="0" fontId="0" fillId="0" borderId="0" xfId="0" applyFont="1" applyAlignment="1">
      <alignment horizontal="left"/>
    </xf>
    <xf numFmtId="170" fontId="0" fillId="0" borderId="0" xfId="44" applyNumberFormat="1" applyFont="1" applyFill="1" applyBorder="1" applyAlignment="1">
      <alignment horizontal="right"/>
    </xf>
    <xf numFmtId="178" fontId="4" fillId="0" borderId="0" xfId="44" applyNumberFormat="1" applyFont="1" applyBorder="1" applyAlignment="1">
      <alignment horizontal="right"/>
    </xf>
    <xf numFmtId="170" fontId="0" fillId="0" borderId="10" xfId="44" applyNumberFormat="1" applyFont="1" applyBorder="1" applyAlignment="1">
      <alignment horizontal="center"/>
    </xf>
    <xf numFmtId="170" fontId="0" fillId="0" borderId="0" xfId="44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82" fontId="4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44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44" applyNumberFormat="1" applyFont="1" applyAlignment="1">
      <alignment horizontal="right"/>
    </xf>
    <xf numFmtId="182" fontId="4" fillId="0" borderId="0" xfId="44" applyNumberFormat="1" applyFont="1" applyAlignment="1">
      <alignment horizontal="right"/>
    </xf>
    <xf numFmtId="175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170" fontId="2" fillId="0" borderId="0" xfId="0" applyNumberFormat="1" applyFont="1" applyAlignment="1">
      <alignment/>
    </xf>
    <xf numFmtId="178" fontId="0" fillId="0" borderId="0" xfId="44" applyNumberFormat="1" applyFont="1" applyAlignment="1">
      <alignment horizontal="right"/>
    </xf>
    <xf numFmtId="175" fontId="2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3" fontId="0" fillId="0" borderId="0" xfId="0" applyNumberFormat="1" applyFont="1" applyAlignment="1">
      <alignment/>
    </xf>
    <xf numFmtId="206" fontId="0" fillId="0" borderId="0" xfId="44" applyNumberFormat="1" applyFont="1" applyAlignment="1">
      <alignment horizontal="right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Nuovo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33650" y="0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533650" y="1609725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162425" y="1609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162425" y="1609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1624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1624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162425" y="1609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162425" y="1609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609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162425" y="1333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162425" y="1333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533650" y="1609725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162425" y="1609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4162425" y="1609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4162425" y="1609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4162425" y="1609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28875" y="0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428875" y="1533525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057650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057650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533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0576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0576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428875" y="1533525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5505450" y="5819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Bilanci consuntivi degli enti previdenziali (R 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Il totale prestazioni deve essere aumentato di 197 milioni di euro per includere le prestazioni sociali sanitarie erogate nel 2001.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428750" y="5972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Bilanci consuntivi degli enti previdenziali (R 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Il totale prestazioni deve essere aumentato di 197 milioni di euro per includere le prestazioni sociali sanitarie erogate nel 2001.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la02vs\home\capitol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Box"/>
      <sheetName val="Note"/>
      <sheetName val="Titoli"/>
      <sheetName val="D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4">
      <selection activeCell="J16" sqref="J16"/>
    </sheetView>
  </sheetViews>
  <sheetFormatPr defaultColWidth="9.140625" defaultRowHeight="12.75"/>
  <cols>
    <col min="1" max="1" width="12.7109375" style="3" customWidth="1"/>
    <col min="2" max="6" width="12.421875" style="3" customWidth="1"/>
    <col min="7" max="7" width="14.28125" style="3" customWidth="1"/>
    <col min="8" max="8" width="12.00390625" style="3" customWidth="1"/>
    <col min="9" max="12" width="9.7109375" style="3" bestFit="1" customWidth="1"/>
    <col min="13" max="16384" width="9.140625" style="3" customWidth="1"/>
  </cols>
  <sheetData>
    <row r="1" spans="1:5" ht="24.75" customHeight="1">
      <c r="A1" s="40" t="s">
        <v>17</v>
      </c>
      <c r="B1" s="9"/>
      <c r="C1" s="9"/>
      <c r="D1" s="6"/>
      <c r="E1" s="6"/>
    </row>
    <row r="2" ht="24.75" customHeight="1"/>
    <row r="3" spans="1:6" ht="24.75" customHeight="1">
      <c r="A3" s="57"/>
      <c r="B3" s="59" t="s">
        <v>18</v>
      </c>
      <c r="C3" s="59"/>
      <c r="D3" s="60" t="s">
        <v>19</v>
      </c>
      <c r="E3" s="60"/>
      <c r="F3" s="61" t="s">
        <v>20</v>
      </c>
    </row>
    <row r="4" spans="1:6" ht="30.75" customHeight="1">
      <c r="A4" s="58"/>
      <c r="B4" s="16" t="s">
        <v>21</v>
      </c>
      <c r="C4" s="16" t="s">
        <v>22</v>
      </c>
      <c r="D4" s="16" t="s">
        <v>21</v>
      </c>
      <c r="E4" s="16" t="s">
        <v>22</v>
      </c>
      <c r="F4" s="62" t="s">
        <v>10</v>
      </c>
    </row>
    <row r="5" spans="1:6" ht="21.75" customHeight="1">
      <c r="A5" s="55" t="s">
        <v>23</v>
      </c>
      <c r="B5" s="55"/>
      <c r="C5" s="55"/>
      <c r="D5" s="55"/>
      <c r="E5" s="55"/>
      <c r="F5" s="55"/>
    </row>
    <row r="6" spans="1:10" ht="12.75" customHeight="1">
      <c r="A6" s="10" t="s">
        <v>12</v>
      </c>
      <c r="B6" s="20">
        <v>1737674</v>
      </c>
      <c r="C6" s="20">
        <v>141729</v>
      </c>
      <c r="D6" s="20">
        <v>1289251</v>
      </c>
      <c r="E6" s="20">
        <v>190477</v>
      </c>
      <c r="F6" s="5">
        <f>SUM(B6:E6)</f>
        <v>3359131</v>
      </c>
      <c r="G6" s="38"/>
      <c r="H6" s="8"/>
      <c r="I6" s="8"/>
      <c r="J6" s="8"/>
    </row>
    <row r="7" spans="1:10" ht="12.75" customHeight="1">
      <c r="A7" s="10" t="s">
        <v>13</v>
      </c>
      <c r="B7" s="20">
        <v>2304692</v>
      </c>
      <c r="C7" s="20">
        <v>258989</v>
      </c>
      <c r="D7" s="20">
        <v>1908800</v>
      </c>
      <c r="E7" s="20">
        <v>187764</v>
      </c>
      <c r="F7" s="5">
        <f>SUM(B7:E7)</f>
        <v>4660245</v>
      </c>
      <c r="G7" s="38"/>
      <c r="H7" s="8"/>
      <c r="I7" s="8"/>
      <c r="J7" s="8"/>
    </row>
    <row r="8" spans="1:10" ht="12.75" customHeight="1">
      <c r="A8" s="10" t="s">
        <v>14</v>
      </c>
      <c r="B8" s="20">
        <v>6424057</v>
      </c>
      <c r="C8" s="20">
        <v>1144382</v>
      </c>
      <c r="D8" s="20">
        <v>2594079</v>
      </c>
      <c r="E8" s="20">
        <v>299623</v>
      </c>
      <c r="F8" s="5">
        <f>SUM(B8:E8)</f>
        <v>10462141</v>
      </c>
      <c r="G8" s="38"/>
      <c r="H8" s="8"/>
      <c r="I8" s="8"/>
      <c r="J8" s="8"/>
    </row>
    <row r="9" spans="1:10" ht="12.75" customHeight="1">
      <c r="A9" s="10" t="s">
        <v>15</v>
      </c>
      <c r="B9" s="20">
        <v>6021420</v>
      </c>
      <c r="C9" s="20">
        <v>1032216</v>
      </c>
      <c r="D9" s="20">
        <v>4953573</v>
      </c>
      <c r="E9" s="20">
        <v>939391</v>
      </c>
      <c r="F9" s="5">
        <f>SUM(B9:E9)</f>
        <v>12946600</v>
      </c>
      <c r="G9" s="38"/>
      <c r="H9" s="8"/>
      <c r="I9" s="38"/>
      <c r="J9" s="8"/>
    </row>
    <row r="10" spans="1:11" ht="12.75" customHeight="1">
      <c r="A10" s="10" t="s">
        <v>16</v>
      </c>
      <c r="B10" s="20">
        <v>5889997</v>
      </c>
      <c r="C10" s="20">
        <v>1101369</v>
      </c>
      <c r="D10" s="20">
        <v>5377799</v>
      </c>
      <c r="E10" s="20">
        <v>1569307</v>
      </c>
      <c r="F10" s="5">
        <f>SUM(B10:E10)</f>
        <v>13938472</v>
      </c>
      <c r="G10" s="38"/>
      <c r="H10" s="38"/>
      <c r="I10" s="38"/>
      <c r="J10" s="8"/>
      <c r="K10" s="37"/>
    </row>
    <row r="11" spans="1:7" ht="21.75" customHeight="1">
      <c r="A11" s="56" t="s">
        <v>24</v>
      </c>
      <c r="B11" s="56"/>
      <c r="C11" s="56"/>
      <c r="D11" s="56"/>
      <c r="E11" s="56"/>
      <c r="F11" s="56"/>
      <c r="G11" s="8"/>
    </row>
    <row r="12" spans="1:12" ht="12.75" customHeight="1">
      <c r="A12" s="4" t="s">
        <v>0</v>
      </c>
      <c r="B12" s="5">
        <v>234391</v>
      </c>
      <c r="C12" s="5">
        <v>21378</v>
      </c>
      <c r="D12" s="5">
        <v>25064</v>
      </c>
      <c r="E12" s="5" t="s">
        <v>11</v>
      </c>
      <c r="F12" s="5">
        <f>SUM(B12:E12)</f>
        <v>280833</v>
      </c>
      <c r="G12" s="8"/>
      <c r="H12" s="8"/>
      <c r="I12" s="8"/>
      <c r="J12" s="8"/>
      <c r="K12" s="38"/>
      <c r="L12" s="8"/>
    </row>
    <row r="13" spans="1:7" ht="12.75" customHeight="1">
      <c r="A13" s="4" t="s">
        <v>1</v>
      </c>
      <c r="B13" s="5">
        <v>138996</v>
      </c>
      <c r="C13" s="5">
        <v>27909</v>
      </c>
      <c r="D13" s="5">
        <v>315362</v>
      </c>
      <c r="E13" s="5">
        <v>25798</v>
      </c>
      <c r="F13" s="5">
        <f aca="true" t="shared" si="0" ref="F13:F20">SUM(B13:E13)</f>
        <v>508065</v>
      </c>
      <c r="G13" s="38"/>
    </row>
    <row r="14" spans="1:10" ht="12.75" customHeight="1">
      <c r="A14" s="4" t="s">
        <v>2</v>
      </c>
      <c r="B14" s="5">
        <v>767891</v>
      </c>
      <c r="C14" s="5">
        <v>250077</v>
      </c>
      <c r="D14" s="5">
        <v>1056572</v>
      </c>
      <c r="E14" s="5">
        <v>331398</v>
      </c>
      <c r="F14" s="5">
        <f t="shared" si="0"/>
        <v>2405938</v>
      </c>
      <c r="G14" s="8"/>
      <c r="J14" s="37"/>
    </row>
    <row r="15" spans="1:7" ht="12.75" customHeight="1">
      <c r="A15" s="4" t="s">
        <v>3</v>
      </c>
      <c r="B15" s="5">
        <v>221210</v>
      </c>
      <c r="C15" s="5">
        <v>59089</v>
      </c>
      <c r="D15" s="5">
        <v>54796</v>
      </c>
      <c r="E15" s="5">
        <v>43897</v>
      </c>
      <c r="F15" s="5">
        <f t="shared" si="0"/>
        <v>378992</v>
      </c>
      <c r="G15" s="38"/>
    </row>
    <row r="16" spans="1:7" ht="12.75" customHeight="1">
      <c r="A16" s="4" t="s">
        <v>4</v>
      </c>
      <c r="B16" s="5">
        <v>301687</v>
      </c>
      <c r="C16" s="5">
        <v>34453</v>
      </c>
      <c r="D16" s="5">
        <v>1445754</v>
      </c>
      <c r="E16" s="5">
        <v>392196</v>
      </c>
      <c r="F16" s="5">
        <f t="shared" si="0"/>
        <v>2174090</v>
      </c>
      <c r="G16" s="8"/>
    </row>
    <row r="17" spans="1:7" ht="12.75" customHeight="1">
      <c r="A17" s="4" t="s">
        <v>5</v>
      </c>
      <c r="B17" s="5">
        <v>3002536</v>
      </c>
      <c r="C17" s="5">
        <v>485546</v>
      </c>
      <c r="D17" s="5">
        <v>1544050</v>
      </c>
      <c r="E17" s="5">
        <v>369072</v>
      </c>
      <c r="F17" s="5">
        <f t="shared" si="0"/>
        <v>5401204</v>
      </c>
      <c r="G17" s="8"/>
    </row>
    <row r="18" spans="1:7" ht="12.75" customHeight="1">
      <c r="A18" s="4" t="s">
        <v>8</v>
      </c>
      <c r="B18" s="5">
        <v>276171</v>
      </c>
      <c r="C18" s="5">
        <v>38543</v>
      </c>
      <c r="D18" s="5">
        <v>22864</v>
      </c>
      <c r="E18" s="5">
        <v>2136</v>
      </c>
      <c r="F18" s="5">
        <f t="shared" si="0"/>
        <v>339714</v>
      </c>
      <c r="G18" s="8"/>
    </row>
    <row r="19" spans="1:7" ht="12.75" customHeight="1">
      <c r="A19" s="4" t="s">
        <v>6</v>
      </c>
      <c r="B19" s="5">
        <v>684830</v>
      </c>
      <c r="C19" s="5">
        <v>142895</v>
      </c>
      <c r="D19" s="5">
        <v>829385</v>
      </c>
      <c r="E19" s="5">
        <v>396650</v>
      </c>
      <c r="F19" s="5">
        <f t="shared" si="0"/>
        <v>2053760</v>
      </c>
      <c r="G19" s="8"/>
    </row>
    <row r="20" spans="1:7" ht="12.75" customHeight="1">
      <c r="A20" s="4" t="s">
        <v>7</v>
      </c>
      <c r="B20" s="5">
        <v>262285</v>
      </c>
      <c r="C20" s="5">
        <v>41497</v>
      </c>
      <c r="D20" s="5">
        <v>83952</v>
      </c>
      <c r="E20" s="5">
        <v>8160</v>
      </c>
      <c r="F20" s="5">
        <f t="shared" si="0"/>
        <v>395894</v>
      </c>
      <c r="G20" s="8"/>
    </row>
    <row r="21" spans="1:7" s="2" customFormat="1" ht="21.75" customHeight="1">
      <c r="A21" s="56" t="s">
        <v>26</v>
      </c>
      <c r="B21" s="56"/>
      <c r="C21" s="56"/>
      <c r="D21" s="56"/>
      <c r="E21" s="56"/>
      <c r="F21" s="56"/>
      <c r="G21" s="8"/>
    </row>
    <row r="22" spans="1:7" ht="12.75" customHeight="1">
      <c r="A22" s="4" t="s">
        <v>29</v>
      </c>
      <c r="B22" s="5">
        <v>33825046</v>
      </c>
      <c r="C22" s="5">
        <v>5604737</v>
      </c>
      <c r="D22" s="5">
        <v>55427767</v>
      </c>
      <c r="E22" s="5">
        <v>15148591</v>
      </c>
      <c r="F22" s="5">
        <f>SUM(B22:E22)</f>
        <v>110006141</v>
      </c>
      <c r="G22" s="8"/>
    </row>
    <row r="23" spans="1:7" ht="12.75" customHeight="1">
      <c r="A23" s="4" t="s">
        <v>30</v>
      </c>
      <c r="B23" s="5">
        <f>B24-B22</f>
        <v>102223354</v>
      </c>
      <c r="C23" s="5">
        <f>C24-C22</f>
        <v>-2260352</v>
      </c>
      <c r="D23" s="5">
        <f>D24-D22</f>
        <v>219828872</v>
      </c>
      <c r="E23" s="5">
        <f>E24-E22</f>
        <v>94449466</v>
      </c>
      <c r="F23" s="5">
        <f>F24-F22</f>
        <v>414241340</v>
      </c>
      <c r="G23" s="8"/>
    </row>
    <row r="24" spans="1:7" s="7" customFormat="1" ht="12.75" customHeight="1">
      <c r="A24" s="4" t="s">
        <v>31</v>
      </c>
      <c r="B24" s="5">
        <v>136048400</v>
      </c>
      <c r="C24" s="5">
        <v>3344385</v>
      </c>
      <c r="D24" s="5">
        <v>275256639</v>
      </c>
      <c r="E24" s="5">
        <v>109598057</v>
      </c>
      <c r="F24" s="5">
        <f>SUM(B24:E24)</f>
        <v>524247481</v>
      </c>
      <c r="G24" s="8"/>
    </row>
    <row r="25" spans="1:6" s="7" customFormat="1" ht="27" customHeight="1">
      <c r="A25" s="11" t="s">
        <v>32</v>
      </c>
      <c r="B25" s="12">
        <f>+B10*100/B24</f>
        <v>4.329339411562356</v>
      </c>
      <c r="C25" s="12">
        <f>+C10*100/C24</f>
        <v>32.93188433747909</v>
      </c>
      <c r="D25" s="12">
        <f>+D10*100/D24</f>
        <v>1.953739978638626</v>
      </c>
      <c r="E25" s="12">
        <f>+E10*100/E24</f>
        <v>1.4318748369781775</v>
      </c>
      <c r="F25" s="12">
        <f>+F10*100/F24</f>
        <v>2.6587580303509366</v>
      </c>
    </row>
    <row r="26" spans="1:6" ht="12.75">
      <c r="A26" s="13"/>
      <c r="B26" s="13"/>
      <c r="C26" s="13"/>
      <c r="D26" s="14"/>
      <c r="E26" s="14"/>
      <c r="F26" s="15"/>
    </row>
    <row r="27" spans="1:5" ht="13.5" customHeight="1">
      <c r="A27" s="4" t="s">
        <v>25</v>
      </c>
      <c r="B27" s="4"/>
      <c r="C27" s="4"/>
      <c r="D27" s="4"/>
      <c r="E27" s="4"/>
    </row>
    <row r="30" spans="2:6" ht="12.75">
      <c r="B30" s="8"/>
      <c r="C30" s="8"/>
      <c r="D30" s="8"/>
      <c r="E30" s="8"/>
      <c r="F30" s="8"/>
    </row>
  </sheetData>
  <sheetProtection/>
  <mergeCells count="7">
    <mergeCell ref="A5:F5"/>
    <mergeCell ref="A11:F11"/>
    <mergeCell ref="A21:F21"/>
    <mergeCell ref="A3:A4"/>
    <mergeCell ref="B3:C3"/>
    <mergeCell ref="D3:E3"/>
    <mergeCell ref="F3:F4"/>
  </mergeCells>
  <printOptions/>
  <pageMargins left="0.75" right="0.75" top="1" bottom="1" header="0.5" footer="0.5"/>
  <pageSetup horizontalDpi="600" verticalDpi="600" orientation="portrait" paperSize="9" r:id="rId2"/>
  <ignoredErrors>
    <ignoredError sqref="F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3">
      <selection activeCell="H5" sqref="H5"/>
    </sheetView>
  </sheetViews>
  <sheetFormatPr defaultColWidth="9.140625" defaultRowHeight="12.75"/>
  <cols>
    <col min="1" max="1" width="11.140625" style="3" customWidth="1"/>
    <col min="2" max="6" width="12.421875" style="3" customWidth="1"/>
    <col min="7" max="7" width="12.00390625" style="3" customWidth="1"/>
    <col min="8" max="10" width="9.140625" style="3" customWidth="1"/>
    <col min="11" max="11" width="9.7109375" style="3" bestFit="1" customWidth="1"/>
    <col min="12" max="16384" width="9.140625" style="3" customWidth="1"/>
  </cols>
  <sheetData>
    <row r="1" spans="1:5" ht="24.75" customHeight="1">
      <c r="A1" s="40" t="s">
        <v>33</v>
      </c>
      <c r="B1" s="9"/>
      <c r="C1" s="9"/>
      <c r="D1" s="6"/>
      <c r="E1" s="6"/>
    </row>
    <row r="2" spans="1:5" ht="24.75" customHeight="1">
      <c r="A2" s="41"/>
      <c r="B2" s="9"/>
      <c r="C2" s="9"/>
      <c r="D2" s="6"/>
      <c r="E2" s="6"/>
    </row>
    <row r="3" spans="1:6" ht="24.75" customHeight="1">
      <c r="A3" s="57"/>
      <c r="B3" s="59" t="s">
        <v>34</v>
      </c>
      <c r="C3" s="59"/>
      <c r="D3" s="60" t="s">
        <v>35</v>
      </c>
      <c r="E3" s="60"/>
      <c r="F3" s="61" t="s">
        <v>20</v>
      </c>
    </row>
    <row r="4" spans="1:6" ht="24.75" customHeight="1">
      <c r="A4" s="58"/>
      <c r="B4" s="16" t="s">
        <v>36</v>
      </c>
      <c r="C4" s="16" t="s">
        <v>72</v>
      </c>
      <c r="D4" s="16" t="s">
        <v>36</v>
      </c>
      <c r="E4" s="16" t="s">
        <v>72</v>
      </c>
      <c r="F4" s="62" t="s">
        <v>10</v>
      </c>
    </row>
    <row r="5" spans="1:6" ht="21.75" customHeight="1">
      <c r="A5" s="55" t="s">
        <v>23</v>
      </c>
      <c r="B5" s="55"/>
      <c r="C5" s="55"/>
      <c r="D5" s="55"/>
      <c r="E5" s="55"/>
      <c r="F5" s="55"/>
    </row>
    <row r="6" spans="1:7" ht="12.75" customHeight="1">
      <c r="A6" s="10" t="s">
        <v>12</v>
      </c>
      <c r="B6" s="20">
        <v>2732283</v>
      </c>
      <c r="C6" s="20">
        <v>770536</v>
      </c>
      <c r="D6" s="20">
        <v>71022</v>
      </c>
      <c r="E6" s="20">
        <v>11892</v>
      </c>
      <c r="F6" s="5">
        <f>SUM(B6:E6)</f>
        <v>3585733</v>
      </c>
      <c r="G6" s="8"/>
    </row>
    <row r="7" spans="1:7" ht="12.75" customHeight="1">
      <c r="A7" s="10" t="s">
        <v>13</v>
      </c>
      <c r="B7" s="20">
        <v>1814729</v>
      </c>
      <c r="C7" s="20">
        <v>543034</v>
      </c>
      <c r="D7" s="20">
        <v>62029</v>
      </c>
      <c r="E7" s="20">
        <v>15174</v>
      </c>
      <c r="F7" s="5">
        <f>SUM(B7:E7)</f>
        <v>2434966</v>
      </c>
      <c r="G7" s="8"/>
    </row>
    <row r="8" spans="1:7" ht="12.75" customHeight="1">
      <c r="A8" s="10" t="s">
        <v>14</v>
      </c>
      <c r="B8" s="20">
        <v>2303346</v>
      </c>
      <c r="C8" s="20">
        <v>861503</v>
      </c>
      <c r="D8" s="20">
        <v>331656</v>
      </c>
      <c r="E8" s="20">
        <v>11261</v>
      </c>
      <c r="F8" s="5">
        <f>SUM(B8:E8)</f>
        <v>3507766</v>
      </c>
      <c r="G8" s="8"/>
    </row>
    <row r="9" spans="1:7" ht="12.75" customHeight="1">
      <c r="A9" s="10" t="s">
        <v>15</v>
      </c>
      <c r="B9" s="20">
        <v>2882059</v>
      </c>
      <c r="C9" s="20">
        <v>870661</v>
      </c>
      <c r="D9" s="20">
        <v>200358</v>
      </c>
      <c r="E9" s="20">
        <v>11081</v>
      </c>
      <c r="F9" s="5">
        <f>SUM(B9:E9)</f>
        <v>3964159</v>
      </c>
      <c r="G9" s="8"/>
    </row>
    <row r="10" spans="1:7" ht="12.75" customHeight="1">
      <c r="A10" s="10" t="s">
        <v>16</v>
      </c>
      <c r="B10" s="20">
        <v>2638342</v>
      </c>
      <c r="C10" s="20">
        <v>642162</v>
      </c>
      <c r="D10" s="20">
        <v>162420</v>
      </c>
      <c r="E10" s="20">
        <v>6655</v>
      </c>
      <c r="F10" s="5">
        <f>SUM(B10:E10)</f>
        <v>3449579</v>
      </c>
      <c r="G10" s="8"/>
    </row>
    <row r="11" spans="1:7" ht="21.75" customHeight="1">
      <c r="A11" s="56" t="s">
        <v>24</v>
      </c>
      <c r="B11" s="56"/>
      <c r="C11" s="56"/>
      <c r="D11" s="56"/>
      <c r="E11" s="56"/>
      <c r="F11" s="56"/>
      <c r="G11" s="8"/>
    </row>
    <row r="12" spans="1:11" ht="12.75" customHeight="1">
      <c r="A12" s="4" t="s">
        <v>0</v>
      </c>
      <c r="B12" s="5">
        <v>238159</v>
      </c>
      <c r="C12" s="5">
        <v>64747</v>
      </c>
      <c r="D12" s="5">
        <v>20416</v>
      </c>
      <c r="E12" s="5" t="s">
        <v>11</v>
      </c>
      <c r="F12" s="5">
        <f>SUM(B12:E12)</f>
        <v>323322</v>
      </c>
      <c r="G12" s="8"/>
      <c r="H12" s="8"/>
      <c r="I12" s="8"/>
      <c r="J12" s="8"/>
      <c r="K12" s="8"/>
    </row>
    <row r="13" spans="1:7" ht="12.75" customHeight="1">
      <c r="A13" s="4" t="s">
        <v>1</v>
      </c>
      <c r="B13" s="5">
        <v>225850</v>
      </c>
      <c r="C13" s="5">
        <v>16464</v>
      </c>
      <c r="D13" s="5">
        <v>2829</v>
      </c>
      <c r="E13" s="5" t="s">
        <v>11</v>
      </c>
      <c r="F13" s="5">
        <f aca="true" t="shared" si="0" ref="F13:F20">SUM(B13:E13)</f>
        <v>245143</v>
      </c>
      <c r="G13" s="8"/>
    </row>
    <row r="14" spans="1:7" ht="12.75" customHeight="1">
      <c r="A14" s="4" t="s">
        <v>2</v>
      </c>
      <c r="B14" s="5">
        <v>460677</v>
      </c>
      <c r="C14" s="5">
        <v>81609</v>
      </c>
      <c r="D14" s="5">
        <v>1424</v>
      </c>
      <c r="E14" s="5">
        <v>2575</v>
      </c>
      <c r="F14" s="5">
        <f t="shared" si="0"/>
        <v>546285</v>
      </c>
      <c r="G14" s="8"/>
    </row>
    <row r="15" spans="1:7" ht="12.75" customHeight="1">
      <c r="A15" s="4" t="s">
        <v>3</v>
      </c>
      <c r="B15" s="5">
        <v>11336</v>
      </c>
      <c r="C15" s="5">
        <v>48738</v>
      </c>
      <c r="D15" s="5">
        <v>1644</v>
      </c>
      <c r="E15" s="5">
        <v>168</v>
      </c>
      <c r="F15" s="5">
        <f t="shared" si="0"/>
        <v>61886</v>
      </c>
      <c r="G15" s="8"/>
    </row>
    <row r="16" spans="1:7" ht="12.75" customHeight="1">
      <c r="A16" s="4" t="s">
        <v>4</v>
      </c>
      <c r="B16" s="5">
        <v>241147</v>
      </c>
      <c r="C16" s="5">
        <v>112255</v>
      </c>
      <c r="D16" s="5">
        <v>20067</v>
      </c>
      <c r="E16" s="5">
        <v>1560</v>
      </c>
      <c r="F16" s="5">
        <f t="shared" si="0"/>
        <v>375029</v>
      </c>
      <c r="G16" s="8"/>
    </row>
    <row r="17" spans="1:7" ht="12.75" customHeight="1">
      <c r="A17" s="4" t="s">
        <v>5</v>
      </c>
      <c r="B17" s="5">
        <v>550744</v>
      </c>
      <c r="C17" s="5">
        <v>100720</v>
      </c>
      <c r="D17" s="5">
        <v>9910</v>
      </c>
      <c r="E17" s="5">
        <v>228</v>
      </c>
      <c r="F17" s="5">
        <f t="shared" si="0"/>
        <v>661602</v>
      </c>
      <c r="G17" s="8"/>
    </row>
    <row r="18" spans="1:7" ht="12.75" customHeight="1">
      <c r="A18" s="4" t="s">
        <v>8</v>
      </c>
      <c r="B18" s="5">
        <v>107363</v>
      </c>
      <c r="C18" s="5">
        <v>52398</v>
      </c>
      <c r="D18" s="5">
        <v>54540</v>
      </c>
      <c r="E18" s="5" t="s">
        <v>11</v>
      </c>
      <c r="F18" s="5">
        <f t="shared" si="0"/>
        <v>214301</v>
      </c>
      <c r="G18" s="8"/>
    </row>
    <row r="19" spans="1:7" ht="12.75" customHeight="1">
      <c r="A19" s="4" t="s">
        <v>6</v>
      </c>
      <c r="B19" s="5">
        <v>515170</v>
      </c>
      <c r="C19" s="5">
        <v>62065</v>
      </c>
      <c r="D19" s="5">
        <v>15216</v>
      </c>
      <c r="E19" s="5">
        <v>72</v>
      </c>
      <c r="F19" s="5">
        <f t="shared" si="0"/>
        <v>592523</v>
      </c>
      <c r="G19" s="8"/>
    </row>
    <row r="20" spans="1:7" ht="12.75" customHeight="1">
      <c r="A20" s="4" t="s">
        <v>7</v>
      </c>
      <c r="B20" s="5">
        <v>187896</v>
      </c>
      <c r="C20" s="5">
        <v>105375</v>
      </c>
      <c r="D20" s="5">
        <v>36374</v>
      </c>
      <c r="E20" s="5">
        <v>2052</v>
      </c>
      <c r="F20" s="5">
        <f t="shared" si="0"/>
        <v>331697</v>
      </c>
      <c r="G20" s="8"/>
    </row>
    <row r="21" spans="1:7" s="2" customFormat="1" ht="21.75" customHeight="1">
      <c r="A21" s="56" t="s">
        <v>26</v>
      </c>
      <c r="B21" s="56"/>
      <c r="C21" s="56"/>
      <c r="D21" s="56"/>
      <c r="E21" s="56"/>
      <c r="F21" s="56"/>
      <c r="G21" s="8"/>
    </row>
    <row r="22" spans="1:7" ht="12.75" customHeight="1">
      <c r="A22" s="4" t="s">
        <v>29</v>
      </c>
      <c r="B22" s="5">
        <v>17335414</v>
      </c>
      <c r="C22" s="5">
        <v>5354241</v>
      </c>
      <c r="D22" s="5">
        <v>1554414</v>
      </c>
      <c r="E22" s="5">
        <v>99035</v>
      </c>
      <c r="F22" s="5">
        <f>SUM(B22:E22)</f>
        <v>24343104</v>
      </c>
      <c r="G22" s="8"/>
    </row>
    <row r="23" spans="1:7" ht="12.75" customHeight="1">
      <c r="A23" s="4" t="s">
        <v>30</v>
      </c>
      <c r="B23" s="5">
        <f>B24-B22</f>
        <v>43805057</v>
      </c>
      <c r="C23" s="5">
        <f>C24-C22</f>
        <v>14828226</v>
      </c>
      <c r="D23" s="5">
        <f>D24-D22</f>
        <v>3141002</v>
      </c>
      <c r="E23" s="5">
        <f>E24-E22</f>
        <v>303138</v>
      </c>
      <c r="F23" s="5">
        <f>SUM(B23:E23)</f>
        <v>62077423</v>
      </c>
      <c r="G23" s="8"/>
    </row>
    <row r="24" spans="1:7" s="7" customFormat="1" ht="12.75" customHeight="1">
      <c r="A24" s="4" t="s">
        <v>31</v>
      </c>
      <c r="B24" s="5">
        <v>61140471</v>
      </c>
      <c r="C24" s="5">
        <v>20182467</v>
      </c>
      <c r="D24" s="5">
        <v>4695416</v>
      </c>
      <c r="E24" s="5">
        <v>402173</v>
      </c>
      <c r="F24" s="5">
        <f>SUM(B24:E24)</f>
        <v>86420527</v>
      </c>
      <c r="G24" s="8"/>
    </row>
    <row r="25" spans="1:6" s="7" customFormat="1" ht="27" customHeight="1">
      <c r="A25" s="11" t="s">
        <v>32</v>
      </c>
      <c r="B25" s="12">
        <f>+B10*100/B24</f>
        <v>4.315213731343352</v>
      </c>
      <c r="C25" s="12">
        <f>+C10*100/C24</f>
        <v>3.1817814938084625</v>
      </c>
      <c r="D25" s="12">
        <f>+D10*100/D24</f>
        <v>3.4591184252896867</v>
      </c>
      <c r="E25" s="12">
        <f>+E10*100/E24</f>
        <v>1.654760513510355</v>
      </c>
      <c r="F25" s="12">
        <f>+F10*100/F24</f>
        <v>3.99161995390285</v>
      </c>
    </row>
    <row r="26" spans="1:6" ht="12.75">
      <c r="A26" s="13"/>
      <c r="B26" s="13"/>
      <c r="C26" s="13"/>
      <c r="D26" s="14"/>
      <c r="E26" s="14"/>
      <c r="F26" s="15"/>
    </row>
    <row r="27" spans="1:5" ht="13.5" customHeight="1">
      <c r="A27" s="4" t="s">
        <v>25</v>
      </c>
      <c r="B27" s="4"/>
      <c r="C27" s="4"/>
      <c r="D27" s="4"/>
      <c r="E27" s="4"/>
    </row>
    <row r="29" spans="2:6" ht="12.75">
      <c r="B29" s="8"/>
      <c r="C29" s="8"/>
      <c r="D29" s="8"/>
      <c r="E29" s="8"/>
      <c r="F29" s="8"/>
    </row>
  </sheetData>
  <sheetProtection/>
  <mergeCells count="7">
    <mergeCell ref="A5:F5"/>
    <mergeCell ref="A11:F11"/>
    <mergeCell ref="A21:F21"/>
    <mergeCell ref="A3:A4"/>
    <mergeCell ref="B3:C3"/>
    <mergeCell ref="D3:E3"/>
    <mergeCell ref="F3:F4"/>
  </mergeCells>
  <printOptions/>
  <pageMargins left="0.75" right="0.75" top="1" bottom="1" header="0.5" footer="0.5"/>
  <pageSetup horizontalDpi="600" verticalDpi="600" orientation="portrait" paperSize="9" r:id="rId2"/>
  <ignoredErrors>
    <ignoredError sqref="A6:A1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8">
      <selection activeCell="J33" sqref="J33"/>
    </sheetView>
  </sheetViews>
  <sheetFormatPr defaultColWidth="9.140625" defaultRowHeight="12.75"/>
  <cols>
    <col min="1" max="1" width="13.57421875" style="3" customWidth="1"/>
    <col min="2" max="2" width="9.8515625" style="3" customWidth="1"/>
    <col min="3" max="3" width="12.421875" style="3" customWidth="1"/>
    <col min="4" max="4" width="0.85546875" style="3" customWidth="1"/>
    <col min="5" max="7" width="9.8515625" style="3" customWidth="1"/>
    <col min="8" max="8" width="0.85546875" style="3" customWidth="1"/>
    <col min="9" max="9" width="9.8515625" style="3" customWidth="1"/>
    <col min="10" max="10" width="13.8515625" style="3" customWidth="1"/>
    <col min="11" max="16384" width="9.140625" style="3" customWidth="1"/>
  </cols>
  <sheetData>
    <row r="1" spans="1:4" s="1" customFormat="1" ht="30.75" customHeight="1">
      <c r="A1" s="9" t="s">
        <v>37</v>
      </c>
      <c r="D1" s="52"/>
    </row>
    <row r="2" spans="1:10" ht="21.75" customHeight="1">
      <c r="A2" s="63"/>
      <c r="B2" s="67" t="s">
        <v>38</v>
      </c>
      <c r="C2" s="67"/>
      <c r="D2" s="51"/>
      <c r="E2" s="67" t="s">
        <v>36</v>
      </c>
      <c r="F2" s="67"/>
      <c r="G2" s="67"/>
      <c r="H2" s="49"/>
      <c r="I2" s="67" t="s">
        <v>39</v>
      </c>
      <c r="J2" s="67"/>
    </row>
    <row r="3" spans="1:10" ht="21.75" customHeight="1">
      <c r="A3" s="64"/>
      <c r="B3" s="61" t="s">
        <v>40</v>
      </c>
      <c r="C3" s="61" t="s">
        <v>41</v>
      </c>
      <c r="D3" s="51"/>
      <c r="E3" s="61" t="s">
        <v>40</v>
      </c>
      <c r="F3" s="67" t="s">
        <v>41</v>
      </c>
      <c r="G3" s="67"/>
      <c r="H3" s="51"/>
      <c r="I3" s="61" t="s">
        <v>40</v>
      </c>
      <c r="J3" s="61" t="s">
        <v>41</v>
      </c>
    </row>
    <row r="4" spans="1:10" ht="38.25" customHeight="1">
      <c r="A4" s="65"/>
      <c r="B4" s="66"/>
      <c r="C4" s="66"/>
      <c r="D4" s="50"/>
      <c r="E4" s="66"/>
      <c r="F4" s="16" t="s">
        <v>42</v>
      </c>
      <c r="G4" s="16" t="s">
        <v>43</v>
      </c>
      <c r="H4" s="50"/>
      <c r="I4" s="66"/>
      <c r="J4" s="66"/>
    </row>
    <row r="5" spans="1:10" ht="24.75" customHeight="1">
      <c r="A5" s="55" t="s">
        <v>23</v>
      </c>
      <c r="B5" s="55"/>
      <c r="C5" s="55"/>
      <c r="D5" s="55"/>
      <c r="E5" s="55"/>
      <c r="F5" s="55"/>
      <c r="G5" s="55"/>
      <c r="H5" s="55"/>
      <c r="I5" s="55"/>
      <c r="J5" s="55"/>
    </row>
    <row r="6" spans="1:12" ht="12.75">
      <c r="A6" s="17">
        <v>2007</v>
      </c>
      <c r="B6" s="18">
        <v>2744</v>
      </c>
      <c r="C6" s="18">
        <v>2281</v>
      </c>
      <c r="D6" s="18"/>
      <c r="E6" s="18">
        <v>30243</v>
      </c>
      <c r="F6" s="18">
        <v>6329</v>
      </c>
      <c r="G6" s="18">
        <v>1553</v>
      </c>
      <c r="H6" s="18"/>
      <c r="I6" s="18">
        <v>2552</v>
      </c>
      <c r="J6" s="18">
        <v>1737</v>
      </c>
      <c r="L6" s="8"/>
    </row>
    <row r="7" spans="1:12" ht="12.75">
      <c r="A7" s="17">
        <v>2008</v>
      </c>
      <c r="B7" s="18">
        <v>2715</v>
      </c>
      <c r="C7" s="18">
        <v>2221</v>
      </c>
      <c r="D7" s="18"/>
      <c r="E7" s="18">
        <v>30268</v>
      </c>
      <c r="F7" s="18">
        <v>6037</v>
      </c>
      <c r="G7" s="18">
        <v>1769</v>
      </c>
      <c r="H7" s="18"/>
      <c r="I7" s="18">
        <v>2677</v>
      </c>
      <c r="J7" s="18">
        <v>1830</v>
      </c>
      <c r="L7" s="8"/>
    </row>
    <row r="8" spans="1:12" ht="12.75">
      <c r="A8" s="17">
        <v>2009</v>
      </c>
      <c r="B8" s="18">
        <v>2720</v>
      </c>
      <c r="C8" s="18">
        <v>2213</v>
      </c>
      <c r="D8" s="18"/>
      <c r="E8" s="18">
        <v>28787</v>
      </c>
      <c r="F8" s="18">
        <v>5271</v>
      </c>
      <c r="G8" s="18">
        <v>1781</v>
      </c>
      <c r="H8" s="18"/>
      <c r="I8" s="18">
        <v>2836</v>
      </c>
      <c r="J8" s="18">
        <v>1918</v>
      </c>
      <c r="L8" s="8"/>
    </row>
    <row r="9" spans="1:12" ht="12.75">
      <c r="A9" s="17">
        <v>2010</v>
      </c>
      <c r="B9" s="18">
        <v>2695</v>
      </c>
      <c r="C9" s="18">
        <v>2216</v>
      </c>
      <c r="D9" s="18"/>
      <c r="E9" s="18">
        <v>28712</v>
      </c>
      <c r="F9" s="18">
        <v>4951</v>
      </c>
      <c r="G9" s="18">
        <v>1806</v>
      </c>
      <c r="H9" s="18"/>
      <c r="I9" s="18">
        <v>2918</v>
      </c>
      <c r="J9" s="18">
        <v>1990</v>
      </c>
      <c r="L9" s="8"/>
    </row>
    <row r="10" spans="1:18" ht="12.75">
      <c r="A10" s="17">
        <v>2011</v>
      </c>
      <c r="B10" s="18">
        <v>2434</v>
      </c>
      <c r="C10" s="18">
        <v>1902</v>
      </c>
      <c r="D10" s="18"/>
      <c r="E10" s="18">
        <f>SUM(E12:E20)</f>
        <v>26873</v>
      </c>
      <c r="F10" s="18">
        <v>4312</v>
      </c>
      <c r="G10" s="18">
        <v>1648</v>
      </c>
      <c r="H10" s="18"/>
      <c r="I10" s="18">
        <v>2745</v>
      </c>
      <c r="J10" s="18">
        <v>1809</v>
      </c>
      <c r="K10" s="37"/>
      <c r="L10" s="37"/>
      <c r="M10" s="37"/>
      <c r="N10" s="37"/>
      <c r="O10" s="37"/>
      <c r="P10" s="37"/>
      <c r="Q10" s="37"/>
      <c r="R10" s="37"/>
    </row>
    <row r="11" spans="1:10" ht="21.75" customHeight="1">
      <c r="A11" s="56" t="s">
        <v>24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1" ht="12.75">
      <c r="A12" s="19" t="s">
        <v>0</v>
      </c>
      <c r="B12" s="18">
        <v>220</v>
      </c>
      <c r="C12" s="18">
        <v>189</v>
      </c>
      <c r="D12" s="18"/>
      <c r="E12" s="18">
        <v>2088</v>
      </c>
      <c r="F12" s="18">
        <v>321</v>
      </c>
      <c r="G12" s="18">
        <v>2013</v>
      </c>
      <c r="H12" s="18"/>
      <c r="I12" s="18">
        <v>283</v>
      </c>
      <c r="J12" s="18">
        <v>185</v>
      </c>
      <c r="K12" s="8"/>
    </row>
    <row r="13" spans="1:11" ht="12.75">
      <c r="A13" s="19" t="s">
        <v>1</v>
      </c>
      <c r="B13" s="18">
        <v>139</v>
      </c>
      <c r="C13" s="18">
        <v>96</v>
      </c>
      <c r="D13" s="18"/>
      <c r="E13" s="18">
        <v>1197</v>
      </c>
      <c r="F13" s="18">
        <v>251</v>
      </c>
      <c r="G13" s="18">
        <v>1676</v>
      </c>
      <c r="H13" s="18"/>
      <c r="I13" s="18">
        <v>135</v>
      </c>
      <c r="J13" s="18">
        <v>99</v>
      </c>
      <c r="K13" s="8"/>
    </row>
    <row r="14" spans="1:11" ht="12.75">
      <c r="A14" s="19" t="s">
        <v>2</v>
      </c>
      <c r="B14" s="18">
        <v>341</v>
      </c>
      <c r="C14" s="18">
        <v>266</v>
      </c>
      <c r="D14" s="18"/>
      <c r="E14" s="18">
        <v>6085</v>
      </c>
      <c r="F14" s="18">
        <v>1033</v>
      </c>
      <c r="G14" s="18">
        <v>1531</v>
      </c>
      <c r="H14" s="18"/>
      <c r="I14" s="18">
        <v>511</v>
      </c>
      <c r="J14" s="18">
        <v>297</v>
      </c>
      <c r="K14" s="8"/>
    </row>
    <row r="15" spans="1:11" ht="12.75">
      <c r="A15" s="19" t="s">
        <v>3</v>
      </c>
      <c r="B15" s="18">
        <v>160</v>
      </c>
      <c r="C15" s="18">
        <v>97</v>
      </c>
      <c r="D15" s="18"/>
      <c r="E15" s="18">
        <v>831</v>
      </c>
      <c r="F15" s="18">
        <v>72</v>
      </c>
      <c r="G15" s="18">
        <v>2348</v>
      </c>
      <c r="H15" s="18"/>
      <c r="I15" s="18">
        <v>91</v>
      </c>
      <c r="J15" s="18">
        <v>54</v>
      </c>
      <c r="K15" s="8"/>
    </row>
    <row r="16" spans="1:11" s="4" customFormat="1" ht="12.75">
      <c r="A16" s="17" t="s">
        <v>4</v>
      </c>
      <c r="B16" s="18">
        <v>159</v>
      </c>
      <c r="C16" s="18">
        <v>135</v>
      </c>
      <c r="D16" s="18"/>
      <c r="E16" s="18">
        <v>3937</v>
      </c>
      <c r="F16" s="18">
        <v>551</v>
      </c>
      <c r="G16" s="18">
        <v>1861</v>
      </c>
      <c r="H16" s="18"/>
      <c r="I16" s="18">
        <v>422</v>
      </c>
      <c r="J16" s="18">
        <v>277</v>
      </c>
      <c r="K16" s="8"/>
    </row>
    <row r="17" spans="1:11" s="4" customFormat="1" ht="12.75">
      <c r="A17" s="17" t="s">
        <v>5</v>
      </c>
      <c r="B17" s="18">
        <v>166</v>
      </c>
      <c r="C17" s="18">
        <v>117</v>
      </c>
      <c r="D17" s="18"/>
      <c r="E17" s="18">
        <v>5896</v>
      </c>
      <c r="F17" s="18">
        <v>1048</v>
      </c>
      <c r="G17" s="18">
        <v>1704</v>
      </c>
      <c r="H17" s="18"/>
      <c r="I17" s="18">
        <v>596</v>
      </c>
      <c r="J17" s="18">
        <v>402</v>
      </c>
      <c r="K17" s="8"/>
    </row>
    <row r="18" spans="1:11" s="4" customFormat="1" ht="12.75">
      <c r="A18" s="17" t="s">
        <v>8</v>
      </c>
      <c r="B18" s="18">
        <v>679</v>
      </c>
      <c r="C18" s="18">
        <v>547</v>
      </c>
      <c r="D18" s="18"/>
      <c r="E18" s="18">
        <v>2473</v>
      </c>
      <c r="F18" s="18">
        <v>353</v>
      </c>
      <c r="G18" s="18">
        <v>1186</v>
      </c>
      <c r="H18" s="18"/>
      <c r="I18" s="18">
        <v>213</v>
      </c>
      <c r="J18" s="18">
        <v>110</v>
      </c>
      <c r="K18" s="8"/>
    </row>
    <row r="19" spans="1:11" s="4" customFormat="1" ht="12.75">
      <c r="A19" s="17" t="s">
        <v>6</v>
      </c>
      <c r="B19" s="18">
        <v>320</v>
      </c>
      <c r="C19" s="18">
        <v>258</v>
      </c>
      <c r="D19" s="18"/>
      <c r="E19" s="18">
        <v>2011</v>
      </c>
      <c r="F19" s="18">
        <v>358</v>
      </c>
      <c r="G19" s="18">
        <v>2036</v>
      </c>
      <c r="H19" s="18"/>
      <c r="I19" s="18">
        <v>216</v>
      </c>
      <c r="J19" s="18">
        <v>166</v>
      </c>
      <c r="K19" s="8"/>
    </row>
    <row r="20" spans="1:11" s="4" customFormat="1" ht="12.75">
      <c r="A20" s="17" t="s">
        <v>7</v>
      </c>
      <c r="B20" s="18">
        <v>250</v>
      </c>
      <c r="C20" s="18">
        <v>197</v>
      </c>
      <c r="D20" s="18"/>
      <c r="E20" s="18">
        <v>2355</v>
      </c>
      <c r="F20" s="18">
        <v>325</v>
      </c>
      <c r="G20" s="18">
        <v>1479</v>
      </c>
      <c r="H20" s="18"/>
      <c r="I20" s="18">
        <v>278</v>
      </c>
      <c r="J20" s="18">
        <v>219</v>
      </c>
      <c r="K20" s="8"/>
    </row>
    <row r="21" spans="1:10" s="4" customFormat="1" ht="21.75" customHeight="1">
      <c r="A21" s="56" t="s">
        <v>26</v>
      </c>
      <c r="B21" s="56"/>
      <c r="C21" s="56"/>
      <c r="D21" s="56"/>
      <c r="E21" s="56"/>
      <c r="F21" s="56"/>
      <c r="G21" s="56"/>
      <c r="H21" s="56"/>
      <c r="I21" s="56"/>
      <c r="J21" s="56"/>
    </row>
    <row r="22" spans="1:10" s="4" customFormat="1" ht="12.75">
      <c r="A22" s="4" t="s">
        <v>29</v>
      </c>
      <c r="B22" s="18">
        <v>13904</v>
      </c>
      <c r="C22" s="18">
        <v>11072</v>
      </c>
      <c r="D22" s="18"/>
      <c r="E22" s="18">
        <v>115152</v>
      </c>
      <c r="F22" s="18">
        <v>24181</v>
      </c>
      <c r="G22" s="18">
        <v>3022</v>
      </c>
      <c r="H22" s="18"/>
      <c r="I22" s="18">
        <v>10141</v>
      </c>
      <c r="J22" s="18">
        <v>6418</v>
      </c>
    </row>
    <row r="23" spans="1:10" s="2" customFormat="1" ht="12.75">
      <c r="A23" s="4" t="s">
        <v>30</v>
      </c>
      <c r="B23" s="18">
        <f>+B24-B22</f>
        <v>33059</v>
      </c>
      <c r="C23" s="18">
        <f>+C24-C22</f>
        <v>25689</v>
      </c>
      <c r="D23" s="18"/>
      <c r="E23" s="18">
        <f>+E24-E22</f>
        <v>532450</v>
      </c>
      <c r="F23" s="18">
        <f>+F24-F22</f>
        <v>118168</v>
      </c>
      <c r="G23" s="18">
        <v>1125.4921422505965</v>
      </c>
      <c r="H23" s="18"/>
      <c r="I23" s="18">
        <f>+I24-I22</f>
        <v>20468</v>
      </c>
      <c r="J23" s="18">
        <f>+J24-J22</f>
        <v>12181</v>
      </c>
    </row>
    <row r="24" spans="1:10" s="2" customFormat="1" ht="12.75">
      <c r="A24" s="4" t="s">
        <v>31</v>
      </c>
      <c r="B24" s="18">
        <v>46963</v>
      </c>
      <c r="C24" s="18">
        <v>36761</v>
      </c>
      <c r="D24" s="18"/>
      <c r="E24" s="18">
        <v>647602</v>
      </c>
      <c r="F24" s="18">
        <v>142349</v>
      </c>
      <c r="G24" s="18">
        <v>1371</v>
      </c>
      <c r="H24" s="18"/>
      <c r="I24" s="18">
        <v>30609</v>
      </c>
      <c r="J24" s="18">
        <v>18599</v>
      </c>
    </row>
    <row r="25" spans="1:13" s="2" customFormat="1" ht="27" customHeight="1">
      <c r="A25" s="11" t="s">
        <v>32</v>
      </c>
      <c r="B25" s="21">
        <f>+B10/B24*100</f>
        <v>5.182803483593467</v>
      </c>
      <c r="C25" s="21">
        <f aca="true" t="shared" si="0" ref="C25:J25">+C10/C24*100</f>
        <v>5.173961535322761</v>
      </c>
      <c r="D25" s="21"/>
      <c r="E25" s="21">
        <f t="shared" si="0"/>
        <v>4.149616585495412</v>
      </c>
      <c r="F25" s="21">
        <f t="shared" si="0"/>
        <v>3.0291747746735136</v>
      </c>
      <c r="G25" s="21">
        <f t="shared" si="0"/>
        <v>120.20423048869438</v>
      </c>
      <c r="H25" s="21"/>
      <c r="I25" s="21">
        <f t="shared" si="0"/>
        <v>8.967950602763892</v>
      </c>
      <c r="J25" s="21">
        <f t="shared" si="0"/>
        <v>9.726329372546912</v>
      </c>
      <c r="M25" s="44"/>
    </row>
    <row r="26" spans="1:10" ht="9" customHeight="1">
      <c r="A26" s="15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3.5" customHeight="1">
      <c r="A27" s="3" t="s">
        <v>46</v>
      </c>
      <c r="B27" s="23"/>
      <c r="C27" s="23"/>
      <c r="D27" s="23"/>
      <c r="E27" s="23"/>
      <c r="F27" s="23"/>
      <c r="G27" s="23"/>
      <c r="H27" s="23"/>
      <c r="I27" s="23"/>
      <c r="J27" s="23"/>
    </row>
    <row r="28" ht="12.75">
      <c r="A28" s="3" t="s">
        <v>44</v>
      </c>
    </row>
    <row r="29" spans="2:13" ht="12.75">
      <c r="B29" s="8"/>
      <c r="C29" s="8"/>
      <c r="D29" s="8"/>
      <c r="E29" s="8"/>
      <c r="F29" s="8"/>
      <c r="G29" s="8"/>
      <c r="H29" s="8"/>
      <c r="I29" s="8"/>
      <c r="J29" s="8"/>
      <c r="M29" s="45"/>
    </row>
    <row r="30" spans="2:10" ht="12.75">
      <c r="B30" s="8"/>
      <c r="C30" s="8"/>
      <c r="D30" s="8"/>
      <c r="E30" s="8"/>
      <c r="F30" s="8"/>
      <c r="G30" s="8"/>
      <c r="H30" s="8"/>
      <c r="I30" s="8"/>
      <c r="J30" s="8"/>
    </row>
    <row r="31" ht="12.75">
      <c r="M31" s="45"/>
    </row>
  </sheetData>
  <sheetProtection/>
  <mergeCells count="13">
    <mergeCell ref="J3:J4"/>
    <mergeCell ref="A5:J5"/>
    <mergeCell ref="A11:J11"/>
    <mergeCell ref="A21:J21"/>
    <mergeCell ref="A2:A4"/>
    <mergeCell ref="B3:B4"/>
    <mergeCell ref="B2:C2"/>
    <mergeCell ref="E2:G2"/>
    <mergeCell ref="I2:J2"/>
    <mergeCell ref="E3:E4"/>
    <mergeCell ref="F3:G3"/>
    <mergeCell ref="I3:I4"/>
    <mergeCell ref="C3:C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11.8515625" style="24" customWidth="1"/>
    <col min="2" max="7" width="10.140625" style="24" customWidth="1"/>
    <col min="8" max="16384" width="9.140625" style="24" customWidth="1"/>
  </cols>
  <sheetData>
    <row r="1" spans="1:7" ht="22.5" customHeight="1">
      <c r="A1" s="9" t="s">
        <v>47</v>
      </c>
      <c r="B1" s="9"/>
      <c r="C1" s="9"/>
      <c r="D1" s="9"/>
      <c r="E1" s="9"/>
      <c r="F1" s="9"/>
      <c r="G1" s="9"/>
    </row>
    <row r="2" spans="1:7" ht="15" customHeight="1">
      <c r="A2" s="25"/>
      <c r="B2" s="69" t="s">
        <v>42</v>
      </c>
      <c r="C2" s="69"/>
      <c r="D2" s="69"/>
      <c r="E2" s="69" t="s">
        <v>48</v>
      </c>
      <c r="F2" s="69"/>
      <c r="G2" s="69"/>
    </row>
    <row r="3" spans="1:7" ht="26.25" customHeight="1">
      <c r="A3" s="15"/>
      <c r="B3" s="39" t="s">
        <v>49</v>
      </c>
      <c r="C3" s="39" t="s">
        <v>50</v>
      </c>
      <c r="D3" s="39" t="s">
        <v>20</v>
      </c>
      <c r="E3" s="39" t="s">
        <v>49</v>
      </c>
      <c r="F3" s="39" t="s">
        <v>50</v>
      </c>
      <c r="G3" s="39" t="s">
        <v>20</v>
      </c>
    </row>
    <row r="4" spans="1:7" s="26" customFormat="1" ht="24.75" customHeight="1">
      <c r="A4" s="70" t="s">
        <v>23</v>
      </c>
      <c r="B4" s="70"/>
      <c r="C4" s="70"/>
      <c r="D4" s="70"/>
      <c r="E4" s="70"/>
      <c r="F4" s="70"/>
      <c r="G4" s="70"/>
    </row>
    <row r="5" spans="1:7" ht="12.75" customHeight="1">
      <c r="A5" s="17">
        <v>2006</v>
      </c>
      <c r="B5" s="27">
        <v>1033905</v>
      </c>
      <c r="C5" s="27">
        <v>206243</v>
      </c>
      <c r="D5" s="27">
        <v>1240148</v>
      </c>
      <c r="E5" s="27">
        <v>8433</v>
      </c>
      <c r="F5" s="27">
        <v>3860</v>
      </c>
      <c r="G5" s="27">
        <v>12293</v>
      </c>
    </row>
    <row r="6" spans="1:13" ht="12.75" customHeight="1">
      <c r="A6" s="17">
        <v>2007</v>
      </c>
      <c r="B6" s="27">
        <v>1030042</v>
      </c>
      <c r="C6" s="27">
        <v>228436</v>
      </c>
      <c r="D6" s="27">
        <f>+B6+C6</f>
        <v>1258478</v>
      </c>
      <c r="E6" s="27">
        <v>8668</v>
      </c>
      <c r="F6" s="27">
        <v>4577</v>
      </c>
      <c r="G6" s="27">
        <f>+E6+F6</f>
        <v>13245</v>
      </c>
      <c r="H6" s="27"/>
      <c r="I6" s="27"/>
      <c r="J6" s="27"/>
      <c r="K6" s="27"/>
      <c r="L6" s="27"/>
      <c r="M6" s="27"/>
    </row>
    <row r="7" spans="1:13" ht="12.75" customHeight="1">
      <c r="A7" s="17">
        <v>2008</v>
      </c>
      <c r="B7" s="27">
        <v>1024436</v>
      </c>
      <c r="C7" s="27">
        <v>229565</v>
      </c>
      <c r="D7" s="27">
        <f>+B7+C7</f>
        <v>1254001</v>
      </c>
      <c r="E7" s="27">
        <v>8888</v>
      </c>
      <c r="F7" s="27">
        <v>4734</v>
      </c>
      <c r="G7" s="27">
        <f>+E7+F7</f>
        <v>13622</v>
      </c>
      <c r="H7" s="27"/>
      <c r="I7" s="27"/>
      <c r="J7" s="27"/>
      <c r="K7" s="27"/>
      <c r="L7" s="27"/>
      <c r="M7" s="27"/>
    </row>
    <row r="8" spans="1:13" ht="12.75" customHeight="1">
      <c r="A8" s="17">
        <v>2009</v>
      </c>
      <c r="B8" s="27">
        <v>1007229</v>
      </c>
      <c r="C8" s="27">
        <v>235127</v>
      </c>
      <c r="D8" s="27">
        <f>+B8+C8</f>
        <v>1242356</v>
      </c>
      <c r="E8" s="27">
        <v>9070</v>
      </c>
      <c r="F8" s="27">
        <v>5133</v>
      </c>
      <c r="G8" s="27">
        <f>+E8+F8</f>
        <v>14203</v>
      </c>
      <c r="H8" s="27"/>
      <c r="I8" s="27"/>
      <c r="J8" s="27"/>
      <c r="K8" s="27"/>
      <c r="L8" s="27"/>
      <c r="M8" s="27"/>
    </row>
    <row r="9" spans="1:13" ht="12.75" customHeight="1">
      <c r="A9" s="17">
        <v>2010</v>
      </c>
      <c r="B9" s="27">
        <v>1004203</v>
      </c>
      <c r="C9" s="27">
        <v>238921</v>
      </c>
      <c r="D9" s="27">
        <f>+B9+C9</f>
        <v>1243124</v>
      </c>
      <c r="E9" s="27">
        <v>9333</v>
      </c>
      <c r="F9" s="27">
        <v>5290</v>
      </c>
      <c r="G9" s="27">
        <f>+E9+F9</f>
        <v>14623</v>
      </c>
      <c r="H9" s="27"/>
      <c r="I9" s="27"/>
      <c r="J9" s="27"/>
      <c r="K9" s="27"/>
      <c r="L9" s="27"/>
      <c r="M9" s="27"/>
    </row>
    <row r="10" spans="1:7" ht="21.75" customHeight="1">
      <c r="A10" s="68" t="s">
        <v>52</v>
      </c>
      <c r="B10" s="68"/>
      <c r="C10" s="68"/>
      <c r="D10" s="68"/>
      <c r="E10" s="68"/>
      <c r="F10" s="68"/>
      <c r="G10" s="68"/>
    </row>
    <row r="11" spans="1:13" ht="18" customHeight="1">
      <c r="A11" s="19" t="s">
        <v>0</v>
      </c>
      <c r="B11" s="27">
        <v>99207</v>
      </c>
      <c r="C11" s="27">
        <v>19341</v>
      </c>
      <c r="D11" s="27">
        <f>+B11+C11</f>
        <v>118548</v>
      </c>
      <c r="E11" s="27">
        <v>767</v>
      </c>
      <c r="F11" s="27">
        <v>407</v>
      </c>
      <c r="G11" s="27">
        <f>+E11+F11</f>
        <v>1174</v>
      </c>
      <c r="H11" s="27"/>
      <c r="I11" s="27"/>
      <c r="J11" s="27"/>
      <c r="K11" s="27"/>
      <c r="L11" s="27"/>
      <c r="M11" s="27"/>
    </row>
    <row r="12" spans="1:13" ht="12.75" customHeight="1">
      <c r="A12" s="19" t="s">
        <v>1</v>
      </c>
      <c r="B12" s="27">
        <v>55160</v>
      </c>
      <c r="C12" s="27">
        <v>11338</v>
      </c>
      <c r="D12" s="27">
        <f aca="true" t="shared" si="0" ref="D12:D19">+B12+C12</f>
        <v>66498</v>
      </c>
      <c r="E12" s="27">
        <v>517</v>
      </c>
      <c r="F12" s="27">
        <v>237</v>
      </c>
      <c r="G12" s="27">
        <f aca="true" t="shared" si="1" ref="G12:G19">+E12+F12</f>
        <v>754</v>
      </c>
      <c r="H12" s="27"/>
      <c r="I12" s="27"/>
      <c r="J12" s="27"/>
      <c r="K12" s="27"/>
      <c r="L12" s="27"/>
      <c r="M12" s="27"/>
    </row>
    <row r="13" spans="1:13" ht="12.75" customHeight="1">
      <c r="A13" s="19" t="s">
        <v>2</v>
      </c>
      <c r="B13" s="27">
        <v>183343</v>
      </c>
      <c r="C13" s="27">
        <v>47874</v>
      </c>
      <c r="D13" s="27">
        <f t="shared" si="0"/>
        <v>231217</v>
      </c>
      <c r="E13" s="27">
        <v>1799</v>
      </c>
      <c r="F13" s="27">
        <v>1056</v>
      </c>
      <c r="G13" s="27">
        <f t="shared" si="1"/>
        <v>2855</v>
      </c>
      <c r="H13" s="27"/>
      <c r="I13" s="27"/>
      <c r="J13" s="27"/>
      <c r="K13" s="27"/>
      <c r="L13" s="27"/>
      <c r="M13" s="27"/>
    </row>
    <row r="14" spans="1:13" ht="12.75" customHeight="1">
      <c r="A14" s="19" t="s">
        <v>3</v>
      </c>
      <c r="B14" s="27">
        <v>39002</v>
      </c>
      <c r="C14" s="27">
        <v>7978</v>
      </c>
      <c r="D14" s="27">
        <f t="shared" si="0"/>
        <v>46980</v>
      </c>
      <c r="E14" s="27">
        <v>310</v>
      </c>
      <c r="F14" s="27">
        <v>167</v>
      </c>
      <c r="G14" s="27">
        <f t="shared" si="1"/>
        <v>477</v>
      </c>
      <c r="H14" s="27"/>
      <c r="I14" s="27"/>
      <c r="J14" s="27"/>
      <c r="K14" s="27"/>
      <c r="L14" s="27"/>
      <c r="M14" s="27"/>
    </row>
    <row r="15" spans="1:13" ht="12.75" customHeight="1">
      <c r="A15" s="17" t="s">
        <v>4</v>
      </c>
      <c r="B15" s="27">
        <v>162572</v>
      </c>
      <c r="C15" s="27">
        <v>38458</v>
      </c>
      <c r="D15" s="27">
        <f t="shared" si="0"/>
        <v>201030</v>
      </c>
      <c r="E15" s="27">
        <v>1467</v>
      </c>
      <c r="F15" s="27">
        <v>843</v>
      </c>
      <c r="G15" s="27">
        <f t="shared" si="1"/>
        <v>2310</v>
      </c>
      <c r="H15" s="27"/>
      <c r="I15" s="27"/>
      <c r="J15" s="27"/>
      <c r="K15" s="27"/>
      <c r="L15" s="27"/>
      <c r="M15" s="27"/>
    </row>
    <row r="16" spans="1:13" ht="12.75" customHeight="1">
      <c r="A16" s="17" t="s">
        <v>5</v>
      </c>
      <c r="B16" s="27">
        <v>232327</v>
      </c>
      <c r="C16" s="27">
        <v>61038</v>
      </c>
      <c r="D16" s="27">
        <f t="shared" si="0"/>
        <v>293365</v>
      </c>
      <c r="E16" s="27">
        <v>2326</v>
      </c>
      <c r="F16" s="27">
        <v>1440</v>
      </c>
      <c r="G16" s="27">
        <f t="shared" si="1"/>
        <v>3766</v>
      </c>
      <c r="H16" s="27"/>
      <c r="I16" s="27"/>
      <c r="J16" s="27"/>
      <c r="K16" s="27"/>
      <c r="L16" s="27"/>
      <c r="M16" s="27"/>
    </row>
    <row r="17" spans="1:13" ht="12.75" customHeight="1">
      <c r="A17" s="17" t="s">
        <v>8</v>
      </c>
      <c r="B17" s="27">
        <v>62715</v>
      </c>
      <c r="C17" s="27">
        <v>13406</v>
      </c>
      <c r="D17" s="27">
        <f t="shared" si="0"/>
        <v>76121</v>
      </c>
      <c r="E17" s="27">
        <v>547</v>
      </c>
      <c r="F17" s="27">
        <v>284</v>
      </c>
      <c r="G17" s="27">
        <f t="shared" si="1"/>
        <v>831</v>
      </c>
      <c r="H17" s="27"/>
      <c r="I17" s="27"/>
      <c r="J17" s="27"/>
      <c r="K17" s="27"/>
      <c r="L17" s="27"/>
      <c r="M17" s="27"/>
    </row>
    <row r="18" spans="1:13" ht="12.75" customHeight="1">
      <c r="A18" s="17" t="s">
        <v>6</v>
      </c>
      <c r="B18" s="27">
        <v>76310</v>
      </c>
      <c r="C18" s="27">
        <v>18842</v>
      </c>
      <c r="D18" s="27">
        <f t="shared" si="0"/>
        <v>95152</v>
      </c>
      <c r="E18" s="27">
        <v>807</v>
      </c>
      <c r="F18" s="27">
        <v>413</v>
      </c>
      <c r="G18" s="27">
        <f t="shared" si="1"/>
        <v>1220</v>
      </c>
      <c r="H18" s="27"/>
      <c r="I18" s="27"/>
      <c r="J18" s="27"/>
      <c r="K18" s="27"/>
      <c r="L18" s="27"/>
      <c r="M18" s="27"/>
    </row>
    <row r="19" spans="1:13" ht="12.75" customHeight="1">
      <c r="A19" s="17" t="s">
        <v>7</v>
      </c>
      <c r="B19" s="27">
        <v>93567</v>
      </c>
      <c r="C19" s="27">
        <v>20646</v>
      </c>
      <c r="D19" s="27">
        <f t="shared" si="0"/>
        <v>114213</v>
      </c>
      <c r="E19" s="27">
        <v>793</v>
      </c>
      <c r="F19" s="27">
        <v>442</v>
      </c>
      <c r="G19" s="27">
        <f t="shared" si="1"/>
        <v>1235</v>
      </c>
      <c r="H19" s="27"/>
      <c r="I19" s="27"/>
      <c r="J19" s="27"/>
      <c r="K19" s="27"/>
      <c r="L19" s="27"/>
      <c r="M19" s="27"/>
    </row>
    <row r="20" spans="1:7" ht="21.75" customHeight="1">
      <c r="A20" s="68" t="s">
        <v>27</v>
      </c>
      <c r="B20" s="68"/>
      <c r="C20" s="68"/>
      <c r="D20" s="68"/>
      <c r="E20" s="68"/>
      <c r="F20" s="68"/>
      <c r="G20" s="68"/>
    </row>
    <row r="21" spans="1:7" ht="18" customHeight="1">
      <c r="A21" s="4" t="s">
        <v>29</v>
      </c>
      <c r="B21" s="27">
        <v>3844847</v>
      </c>
      <c r="C21" s="27">
        <v>982618</v>
      </c>
      <c r="D21" s="27">
        <f>+B21+C21</f>
        <v>4827465</v>
      </c>
      <c r="E21" s="27">
        <v>37285</v>
      </c>
      <c r="F21" s="27">
        <v>21272</v>
      </c>
      <c r="G21" s="27">
        <f>+E21+F21</f>
        <v>58557</v>
      </c>
    </row>
    <row r="22" spans="1:7" ht="12.75" customHeight="1">
      <c r="A22" s="4" t="s">
        <v>30</v>
      </c>
      <c r="B22" s="27">
        <f aca="true" t="shared" si="2" ref="B22:G22">B23-B21</f>
        <v>10983066</v>
      </c>
      <c r="C22" s="27">
        <f t="shared" si="2"/>
        <v>1790459</v>
      </c>
      <c r="D22" s="27">
        <f t="shared" si="2"/>
        <v>12773525</v>
      </c>
      <c r="E22" s="27">
        <f t="shared" si="2"/>
        <v>131650</v>
      </c>
      <c r="F22" s="27">
        <f t="shared" si="2"/>
        <v>37531</v>
      </c>
      <c r="G22" s="27">
        <f t="shared" si="2"/>
        <v>169181</v>
      </c>
    </row>
    <row r="23" spans="1:7" ht="12.75" customHeight="1">
      <c r="A23" s="4" t="s">
        <v>31</v>
      </c>
      <c r="B23" s="27">
        <v>14827913</v>
      </c>
      <c r="C23" s="27">
        <v>2773077</v>
      </c>
      <c r="D23" s="27">
        <f>+B23+C23</f>
        <v>17600990</v>
      </c>
      <c r="E23" s="27">
        <v>168935</v>
      </c>
      <c r="F23" s="27">
        <v>58803</v>
      </c>
      <c r="G23" s="27">
        <f>+E23+F23</f>
        <v>227738</v>
      </c>
    </row>
    <row r="24" spans="1:7" ht="27" customHeight="1">
      <c r="A24" s="28" t="s">
        <v>32</v>
      </c>
      <c r="B24" s="29">
        <f aca="true" t="shared" si="3" ref="B24:G24">+B9/B23*100</f>
        <v>6.772382600302551</v>
      </c>
      <c r="C24" s="29">
        <f t="shared" si="3"/>
        <v>8.615736238121048</v>
      </c>
      <c r="D24" s="29">
        <f t="shared" si="3"/>
        <v>7.062807262546027</v>
      </c>
      <c r="E24" s="29">
        <f t="shared" si="3"/>
        <v>5.524610057122562</v>
      </c>
      <c r="F24" s="29">
        <f t="shared" si="3"/>
        <v>8.996139652738806</v>
      </c>
      <c r="G24" s="29">
        <f t="shared" si="3"/>
        <v>6.420974980020901</v>
      </c>
    </row>
    <row r="25" spans="1:7" ht="9" customHeight="1">
      <c r="A25" s="15"/>
      <c r="B25" s="30"/>
      <c r="C25" s="30"/>
      <c r="D25" s="30"/>
      <c r="E25" s="30"/>
      <c r="F25" s="30"/>
      <c r="G25" s="30"/>
    </row>
    <row r="26" ht="13.5" customHeight="1">
      <c r="A26" s="4" t="s">
        <v>45</v>
      </c>
    </row>
    <row r="27" ht="12.75" customHeight="1">
      <c r="A27" s="24" t="s">
        <v>51</v>
      </c>
    </row>
    <row r="28" ht="13.5" customHeight="1"/>
    <row r="29" spans="1:7" ht="12.75">
      <c r="A29" s="31"/>
      <c r="B29" s="32"/>
      <c r="C29" s="32"/>
      <c r="D29" s="32"/>
      <c r="E29" s="32"/>
      <c r="F29" s="32"/>
      <c r="G29" s="32"/>
    </row>
    <row r="30" spans="1:7" s="31" customFormat="1" ht="13.5" customHeight="1">
      <c r="A30" s="24"/>
      <c r="B30" s="24"/>
      <c r="C30" s="24"/>
      <c r="D30" s="24"/>
      <c r="E30" s="24"/>
      <c r="F30" s="24"/>
      <c r="G30" s="24"/>
    </row>
    <row r="32" ht="13.5" customHeight="1"/>
    <row r="34" ht="13.5" customHeight="1"/>
    <row r="36" ht="18.75" customHeight="1"/>
    <row r="39" ht="13.5" customHeight="1"/>
    <row r="41" ht="13.5" customHeight="1"/>
    <row r="43" ht="13.5" customHeight="1"/>
    <row r="45" ht="13.5" customHeight="1"/>
    <row r="47" ht="9" customHeight="1"/>
    <row r="48" ht="12.75" customHeight="1"/>
  </sheetData>
  <sheetProtection/>
  <mergeCells count="5">
    <mergeCell ref="A10:G10"/>
    <mergeCell ref="A20:G20"/>
    <mergeCell ref="B2:D2"/>
    <mergeCell ref="E2:G2"/>
    <mergeCell ref="A4:G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G22 D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A4">
      <selection activeCell="K15" sqref="K15"/>
    </sheetView>
  </sheetViews>
  <sheetFormatPr defaultColWidth="9.140625" defaultRowHeight="12.75"/>
  <cols>
    <col min="1" max="1" width="11.8515625" style="3" customWidth="1"/>
    <col min="2" max="2" width="10.7109375" style="3" customWidth="1"/>
    <col min="3" max="3" width="9.140625" style="3" customWidth="1"/>
    <col min="4" max="4" width="10.7109375" style="3" customWidth="1"/>
    <col min="5" max="5" width="9.140625" style="3" customWidth="1"/>
    <col min="6" max="6" width="10.7109375" style="3" customWidth="1"/>
    <col min="7" max="7" width="9.140625" style="3" customWidth="1"/>
    <col min="8" max="8" width="10.7109375" style="3" customWidth="1"/>
    <col min="9" max="9" width="9.140625" style="3" customWidth="1"/>
    <col min="10" max="10" width="14.8515625" style="3" customWidth="1"/>
    <col min="11" max="11" width="9.7109375" style="3" bestFit="1" customWidth="1"/>
    <col min="12" max="15" width="9.140625" style="3" customWidth="1"/>
    <col min="16" max="16" width="10.140625" style="3" bestFit="1" customWidth="1"/>
    <col min="17" max="17" width="9.7109375" style="3" bestFit="1" customWidth="1"/>
    <col min="18" max="16384" width="9.140625" style="3" customWidth="1"/>
  </cols>
  <sheetData>
    <row r="1" spans="1:9" ht="24" customHeight="1">
      <c r="A1" s="9" t="s">
        <v>53</v>
      </c>
      <c r="B1" s="1"/>
      <c r="C1" s="1"/>
      <c r="D1" s="1"/>
      <c r="E1" s="1"/>
      <c r="F1" s="1"/>
      <c r="G1" s="1"/>
      <c r="H1" s="1"/>
      <c r="I1" s="1"/>
    </row>
    <row r="2" spans="1:9" ht="24" customHeight="1">
      <c r="A2" s="63"/>
      <c r="B2" s="67" t="s">
        <v>9</v>
      </c>
      <c r="C2" s="67"/>
      <c r="D2" s="67" t="s">
        <v>54</v>
      </c>
      <c r="E2" s="67"/>
      <c r="F2" s="67" t="s">
        <v>55</v>
      </c>
      <c r="G2" s="67"/>
      <c r="H2" s="67" t="s">
        <v>20</v>
      </c>
      <c r="I2" s="67"/>
    </row>
    <row r="3" spans="1:9" ht="24" customHeight="1">
      <c r="A3" s="65"/>
      <c r="B3" s="16" t="s">
        <v>42</v>
      </c>
      <c r="C3" s="16" t="s">
        <v>56</v>
      </c>
      <c r="D3" s="16" t="s">
        <v>42</v>
      </c>
      <c r="E3" s="16" t="s">
        <v>56</v>
      </c>
      <c r="F3" s="16" t="s">
        <v>42</v>
      </c>
      <c r="G3" s="16" t="s">
        <v>56</v>
      </c>
      <c r="H3" s="16" t="s">
        <v>42</v>
      </c>
      <c r="I3" s="16" t="s">
        <v>56</v>
      </c>
    </row>
    <row r="4" spans="1:9" ht="24.75" customHeight="1">
      <c r="A4" s="71" t="s">
        <v>23</v>
      </c>
      <c r="B4" s="71"/>
      <c r="C4" s="71"/>
      <c r="D4" s="71"/>
      <c r="E4" s="71"/>
      <c r="F4" s="71"/>
      <c r="G4" s="71"/>
      <c r="H4" s="71"/>
      <c r="I4" s="71"/>
    </row>
    <row r="5" spans="1:11" ht="12.75">
      <c r="A5" s="17">
        <v>2006</v>
      </c>
      <c r="B5" s="18">
        <v>1165576</v>
      </c>
      <c r="C5" s="18">
        <v>11940</v>
      </c>
      <c r="D5" s="18">
        <v>74572</v>
      </c>
      <c r="E5" s="18">
        <v>353</v>
      </c>
      <c r="F5" s="18">
        <v>441285</v>
      </c>
      <c r="G5" s="18">
        <v>1883</v>
      </c>
      <c r="H5" s="8">
        <v>1681433</v>
      </c>
      <c r="I5" s="8">
        <v>14176</v>
      </c>
      <c r="K5" s="18"/>
    </row>
    <row r="6" spans="1:18" ht="12.75">
      <c r="A6" s="17">
        <v>2007</v>
      </c>
      <c r="B6" s="18">
        <v>1185066</v>
      </c>
      <c r="C6" s="18">
        <v>12892</v>
      </c>
      <c r="D6" s="18">
        <v>73412</v>
      </c>
      <c r="E6" s="18">
        <v>353</v>
      </c>
      <c r="F6" s="18">
        <v>443804</v>
      </c>
      <c r="G6" s="18">
        <v>1934</v>
      </c>
      <c r="H6" s="8">
        <f aca="true" t="shared" si="0" ref="H6:I9">+B6+D6+F6</f>
        <v>1702282</v>
      </c>
      <c r="I6" s="8">
        <f t="shared" si="0"/>
        <v>15179</v>
      </c>
      <c r="K6" s="18"/>
      <c r="L6" s="43"/>
      <c r="M6" s="18"/>
      <c r="N6" s="18"/>
      <c r="O6" s="18"/>
      <c r="P6" s="18"/>
      <c r="Q6" s="18"/>
      <c r="R6" s="18"/>
    </row>
    <row r="7" spans="1:18" ht="12.75">
      <c r="A7" s="17">
        <v>2008</v>
      </c>
      <c r="B7" s="18">
        <v>1182427</v>
      </c>
      <c r="C7" s="18">
        <v>13276</v>
      </c>
      <c r="D7" s="18">
        <v>71574</v>
      </c>
      <c r="E7" s="18">
        <v>365</v>
      </c>
      <c r="F7" s="18">
        <v>459743</v>
      </c>
      <c r="G7" s="18">
        <v>2055</v>
      </c>
      <c r="H7" s="8">
        <f t="shared" si="0"/>
        <v>1713744</v>
      </c>
      <c r="I7" s="8">
        <f t="shared" si="0"/>
        <v>15696</v>
      </c>
      <c r="K7" s="18"/>
      <c r="L7" s="43"/>
      <c r="M7" s="18"/>
      <c r="N7" s="18"/>
      <c r="O7" s="18"/>
      <c r="P7" s="18"/>
      <c r="Q7" s="18"/>
      <c r="R7" s="18"/>
    </row>
    <row r="8" spans="1:18" ht="12.75">
      <c r="A8" s="17">
        <v>2009</v>
      </c>
      <c r="B8" s="18">
        <v>1173067</v>
      </c>
      <c r="C8" s="18">
        <v>13832</v>
      </c>
      <c r="D8" s="18">
        <v>69289</v>
      </c>
      <c r="E8" s="18">
        <v>371</v>
      </c>
      <c r="F8" s="18">
        <v>471474</v>
      </c>
      <c r="G8" s="18">
        <v>2183</v>
      </c>
      <c r="H8" s="8">
        <f t="shared" si="0"/>
        <v>1713830</v>
      </c>
      <c r="I8" s="8">
        <f t="shared" si="0"/>
        <v>16386</v>
      </c>
      <c r="K8" s="43"/>
      <c r="L8" s="43"/>
      <c r="M8" s="43"/>
      <c r="N8" s="18"/>
      <c r="O8" s="18"/>
      <c r="P8" s="18"/>
      <c r="Q8" s="18"/>
      <c r="R8" s="18"/>
    </row>
    <row r="9" spans="1:18" ht="12.75">
      <c r="A9" s="17">
        <v>2010</v>
      </c>
      <c r="B9" s="18">
        <v>1175812</v>
      </c>
      <c r="C9" s="18">
        <v>14259</v>
      </c>
      <c r="D9" s="18">
        <v>67312</v>
      </c>
      <c r="E9" s="18">
        <v>364</v>
      </c>
      <c r="F9" s="18">
        <v>478481</v>
      </c>
      <c r="G9" s="18">
        <v>2233</v>
      </c>
      <c r="H9" s="8">
        <f t="shared" si="0"/>
        <v>1721605</v>
      </c>
      <c r="I9" s="8">
        <f t="shared" si="0"/>
        <v>16856</v>
      </c>
      <c r="J9" s="8"/>
      <c r="K9" s="8"/>
      <c r="L9" s="8"/>
      <c r="M9" s="8"/>
      <c r="N9" s="8"/>
      <c r="O9" s="8"/>
      <c r="P9" s="18"/>
      <c r="Q9" s="18"/>
      <c r="R9" s="18"/>
    </row>
    <row r="10" spans="1:9" ht="21.75" customHeight="1">
      <c r="A10" s="71" t="s">
        <v>52</v>
      </c>
      <c r="B10" s="71"/>
      <c r="C10" s="71"/>
      <c r="D10" s="71"/>
      <c r="E10" s="71"/>
      <c r="F10" s="71"/>
      <c r="G10" s="71"/>
      <c r="H10" s="71"/>
      <c r="I10" s="71"/>
    </row>
    <row r="11" spans="1:16" ht="12.75">
      <c r="A11" s="19" t="s">
        <v>0</v>
      </c>
      <c r="B11" s="20">
        <v>110708</v>
      </c>
      <c r="C11" s="20">
        <v>1128</v>
      </c>
      <c r="D11" s="20">
        <v>7840</v>
      </c>
      <c r="E11" s="20">
        <v>47</v>
      </c>
      <c r="F11" s="20">
        <v>45984</v>
      </c>
      <c r="G11" s="20">
        <v>208</v>
      </c>
      <c r="H11" s="8">
        <f>+B11+D11+F11</f>
        <v>164532</v>
      </c>
      <c r="I11" s="8">
        <f>+C11+E11+G11</f>
        <v>1383</v>
      </c>
      <c r="J11" s="43"/>
      <c r="K11" s="18"/>
      <c r="L11" s="43"/>
      <c r="M11" s="18"/>
      <c r="N11" s="43"/>
      <c r="O11" s="18"/>
      <c r="P11" s="18"/>
    </row>
    <row r="12" spans="1:16" ht="12.75">
      <c r="A12" s="19" t="s">
        <v>1</v>
      </c>
      <c r="B12" s="20">
        <v>60785</v>
      </c>
      <c r="C12" s="20">
        <v>710</v>
      </c>
      <c r="D12" s="20">
        <v>5713</v>
      </c>
      <c r="E12" s="20">
        <v>44</v>
      </c>
      <c r="F12" s="20">
        <v>26244</v>
      </c>
      <c r="G12" s="20">
        <v>118</v>
      </c>
      <c r="H12" s="8">
        <f aca="true" t="shared" si="1" ref="H12:H19">+B12+D12+F12</f>
        <v>92742</v>
      </c>
      <c r="I12" s="8">
        <f aca="true" t="shared" si="2" ref="I12:I19">+C12+E12+G12</f>
        <v>872</v>
      </c>
      <c r="J12" s="43"/>
      <c r="K12" s="48"/>
      <c r="L12" s="18"/>
      <c r="M12" s="18"/>
      <c r="N12" s="18"/>
      <c r="O12" s="18"/>
      <c r="P12" s="18"/>
    </row>
    <row r="13" spans="1:16" ht="12.75">
      <c r="A13" s="19" t="s">
        <v>2</v>
      </c>
      <c r="B13" s="20">
        <v>223040</v>
      </c>
      <c r="C13" s="20">
        <v>2813</v>
      </c>
      <c r="D13" s="20">
        <v>8177</v>
      </c>
      <c r="E13" s="20">
        <v>42</v>
      </c>
      <c r="F13" s="20">
        <v>88537</v>
      </c>
      <c r="G13" s="20">
        <v>416</v>
      </c>
      <c r="H13" s="8">
        <f t="shared" si="1"/>
        <v>319754</v>
      </c>
      <c r="I13" s="8">
        <f t="shared" si="2"/>
        <v>3271</v>
      </c>
      <c r="J13" s="43"/>
      <c r="K13" s="18"/>
      <c r="L13" s="18"/>
      <c r="M13" s="18"/>
      <c r="N13" s="43"/>
      <c r="O13" s="18"/>
      <c r="P13" s="18"/>
    </row>
    <row r="14" spans="1:16" ht="12.75">
      <c r="A14" s="19" t="s">
        <v>3</v>
      </c>
      <c r="B14" s="20">
        <v>41629</v>
      </c>
      <c r="C14" s="20">
        <v>439</v>
      </c>
      <c r="D14" s="20">
        <v>5351</v>
      </c>
      <c r="E14" s="20">
        <v>39</v>
      </c>
      <c r="F14" s="20">
        <v>17427</v>
      </c>
      <c r="G14" s="20">
        <v>80</v>
      </c>
      <c r="H14" s="8">
        <f t="shared" si="1"/>
        <v>64407</v>
      </c>
      <c r="I14" s="8">
        <f t="shared" si="2"/>
        <v>558</v>
      </c>
      <c r="J14" s="43"/>
      <c r="K14" s="18"/>
      <c r="L14" s="18"/>
      <c r="M14" s="18"/>
      <c r="N14" s="18"/>
      <c r="O14" s="18"/>
      <c r="P14" s="18"/>
    </row>
    <row r="15" spans="1:16" ht="12.75">
      <c r="A15" s="17" t="s">
        <v>4</v>
      </c>
      <c r="B15" s="20">
        <v>189957</v>
      </c>
      <c r="C15" s="20">
        <v>2259</v>
      </c>
      <c r="D15" s="20">
        <v>11073</v>
      </c>
      <c r="E15" s="20">
        <v>50</v>
      </c>
      <c r="F15" s="20">
        <v>67004</v>
      </c>
      <c r="G15" s="20">
        <v>323</v>
      </c>
      <c r="H15" s="8">
        <f t="shared" si="1"/>
        <v>268034</v>
      </c>
      <c r="I15" s="8">
        <f t="shared" si="2"/>
        <v>2632</v>
      </c>
      <c r="J15" s="43"/>
      <c r="K15" s="18"/>
      <c r="L15" s="43"/>
      <c r="M15" s="18"/>
      <c r="N15" s="18"/>
      <c r="O15" s="18"/>
      <c r="P15" s="18"/>
    </row>
    <row r="16" spans="1:16" ht="12.75">
      <c r="A16" s="17" t="s">
        <v>5</v>
      </c>
      <c r="B16" s="20">
        <v>275919</v>
      </c>
      <c r="C16" s="20">
        <v>3680</v>
      </c>
      <c r="D16" s="20">
        <v>17446</v>
      </c>
      <c r="E16" s="20">
        <v>86</v>
      </c>
      <c r="F16" s="20">
        <v>121829</v>
      </c>
      <c r="G16" s="20">
        <v>576</v>
      </c>
      <c r="H16" s="8">
        <f t="shared" si="1"/>
        <v>415194</v>
      </c>
      <c r="I16" s="8">
        <f t="shared" si="2"/>
        <v>4342</v>
      </c>
      <c r="J16" s="43"/>
      <c r="K16" s="18"/>
      <c r="L16" s="18"/>
      <c r="M16" s="18"/>
      <c r="N16" s="18"/>
      <c r="O16" s="18"/>
      <c r="P16" s="18"/>
    </row>
    <row r="17" spans="1:16" ht="12.75">
      <c r="A17" s="17" t="s">
        <v>8</v>
      </c>
      <c r="B17" s="20">
        <v>73010</v>
      </c>
      <c r="C17" s="20">
        <v>817</v>
      </c>
      <c r="D17" s="20">
        <v>3111</v>
      </c>
      <c r="E17" s="20">
        <v>14</v>
      </c>
      <c r="F17" s="20">
        <v>30184</v>
      </c>
      <c r="G17" s="20">
        <v>141</v>
      </c>
      <c r="H17" s="8">
        <f t="shared" si="1"/>
        <v>106305</v>
      </c>
      <c r="I17" s="8">
        <f t="shared" si="2"/>
        <v>972</v>
      </c>
      <c r="J17" s="43"/>
      <c r="K17" s="18"/>
      <c r="L17" s="18"/>
      <c r="M17" s="18"/>
      <c r="N17" s="18"/>
      <c r="O17" s="18"/>
      <c r="P17" s="18"/>
    </row>
    <row r="18" spans="1:16" ht="12.75">
      <c r="A18" s="17" t="s">
        <v>6</v>
      </c>
      <c r="B18" s="20">
        <v>91931</v>
      </c>
      <c r="C18" s="20">
        <v>1203</v>
      </c>
      <c r="D18" s="20">
        <v>3221</v>
      </c>
      <c r="E18" s="20">
        <v>17</v>
      </c>
      <c r="F18" s="20">
        <v>39675</v>
      </c>
      <c r="G18" s="20">
        <v>183</v>
      </c>
      <c r="H18" s="8">
        <f t="shared" si="1"/>
        <v>134827</v>
      </c>
      <c r="I18" s="8">
        <f t="shared" si="2"/>
        <v>1403</v>
      </c>
      <c r="J18" s="43"/>
      <c r="K18" s="18"/>
      <c r="L18" s="18"/>
      <c r="M18" s="18"/>
      <c r="N18" s="18"/>
      <c r="O18" s="18"/>
      <c r="P18" s="18"/>
    </row>
    <row r="19" spans="1:16" ht="12.75">
      <c r="A19" s="17" t="s">
        <v>7</v>
      </c>
      <c r="B19" s="20">
        <v>108833</v>
      </c>
      <c r="C19" s="20">
        <v>1210</v>
      </c>
      <c r="D19" s="20">
        <v>5380</v>
      </c>
      <c r="E19" s="20">
        <v>25</v>
      </c>
      <c r="F19" s="20">
        <v>41597</v>
      </c>
      <c r="G19" s="20">
        <v>188</v>
      </c>
      <c r="H19" s="8">
        <f t="shared" si="1"/>
        <v>155810</v>
      </c>
      <c r="I19" s="8">
        <f t="shared" si="2"/>
        <v>1423</v>
      </c>
      <c r="J19" s="43"/>
      <c r="K19" s="18"/>
      <c r="L19" s="18"/>
      <c r="M19" s="18"/>
      <c r="N19" s="18"/>
      <c r="O19" s="18"/>
      <c r="P19" s="18"/>
    </row>
    <row r="20" spans="1:9" ht="21.75" customHeight="1">
      <c r="A20" s="71" t="s">
        <v>28</v>
      </c>
      <c r="B20" s="71"/>
      <c r="C20" s="71"/>
      <c r="D20" s="71"/>
      <c r="E20" s="71"/>
      <c r="F20" s="71"/>
      <c r="G20" s="71"/>
      <c r="H20" s="71"/>
      <c r="I20" s="71"/>
    </row>
    <row r="21" spans="1:17" ht="12.75">
      <c r="A21" s="4" t="s">
        <v>29</v>
      </c>
      <c r="B21" s="20">
        <v>5135978</v>
      </c>
      <c r="C21" s="20">
        <v>60836</v>
      </c>
      <c r="D21" s="20">
        <v>283371</v>
      </c>
      <c r="E21" s="20">
        <v>1446</v>
      </c>
      <c r="F21" s="20">
        <v>1917672</v>
      </c>
      <c r="G21" s="20">
        <v>9026</v>
      </c>
      <c r="H21" s="8">
        <f aca="true" t="shared" si="3" ref="H21:I23">+B21+D21+F21</f>
        <v>7337021</v>
      </c>
      <c r="I21" s="8">
        <f t="shared" si="3"/>
        <v>71308</v>
      </c>
      <c r="J21" s="33"/>
      <c r="K21" s="33"/>
      <c r="L21" s="33"/>
      <c r="M21" s="34"/>
      <c r="N21" s="34"/>
      <c r="O21" s="34"/>
      <c r="P21" s="35"/>
      <c r="Q21" s="35"/>
    </row>
    <row r="22" spans="1:17" ht="12.75">
      <c r="A22" s="4" t="s">
        <v>30</v>
      </c>
      <c r="B22" s="8">
        <f>+B23-B21</f>
        <v>12974633</v>
      </c>
      <c r="C22" s="8">
        <f>+C23-C21</f>
        <v>171177</v>
      </c>
      <c r="D22" s="8">
        <f>+D23-D21</f>
        <v>591656</v>
      </c>
      <c r="E22" s="8">
        <f>+E23-E21</f>
        <v>2942</v>
      </c>
      <c r="F22" s="8">
        <v>1939015</v>
      </c>
      <c r="G22" s="8">
        <v>9028</v>
      </c>
      <c r="H22" s="8">
        <f t="shared" si="3"/>
        <v>15505304</v>
      </c>
      <c r="I22" s="8">
        <f t="shared" si="3"/>
        <v>183147</v>
      </c>
      <c r="J22" s="33"/>
      <c r="K22" s="33"/>
      <c r="L22" s="33"/>
      <c r="M22" s="33"/>
      <c r="N22" s="33"/>
      <c r="O22" s="33"/>
      <c r="P22" s="33"/>
      <c r="Q22" s="35"/>
    </row>
    <row r="23" spans="1:17" ht="12.75" customHeight="1">
      <c r="A23" s="4" t="s">
        <v>31</v>
      </c>
      <c r="B23" s="20">
        <v>18110611</v>
      </c>
      <c r="C23" s="20">
        <v>232013</v>
      </c>
      <c r="D23" s="20">
        <v>875027</v>
      </c>
      <c r="E23" s="20">
        <v>4388</v>
      </c>
      <c r="F23" s="47">
        <v>4256884</v>
      </c>
      <c r="G23" s="47">
        <v>20493</v>
      </c>
      <c r="H23" s="8">
        <f t="shared" si="3"/>
        <v>23242522</v>
      </c>
      <c r="I23" s="8">
        <f t="shared" si="3"/>
        <v>256894</v>
      </c>
      <c r="J23" s="35"/>
      <c r="K23" s="35"/>
      <c r="L23" s="35"/>
      <c r="M23" s="35"/>
      <c r="N23" s="35"/>
      <c r="O23" s="35"/>
      <c r="P23" s="35"/>
      <c r="Q23" s="35"/>
    </row>
    <row r="24" spans="1:9" ht="27" customHeight="1">
      <c r="A24" s="28" t="s">
        <v>32</v>
      </c>
      <c r="B24" s="36">
        <f>+B9/B23*100</f>
        <v>6.492392774600482</v>
      </c>
      <c r="C24" s="36">
        <f aca="true" t="shared" si="4" ref="C24:I24">+C9/C23*100</f>
        <v>6.145776314258253</v>
      </c>
      <c r="D24" s="36">
        <f t="shared" si="4"/>
        <v>7.692562629496004</v>
      </c>
      <c r="E24" s="36">
        <f t="shared" si="4"/>
        <v>8.295350957155879</v>
      </c>
      <c r="F24" s="36">
        <f t="shared" si="4"/>
        <v>11.24017003986954</v>
      </c>
      <c r="G24" s="36">
        <f t="shared" si="4"/>
        <v>10.896403650026839</v>
      </c>
      <c r="H24" s="36">
        <f t="shared" si="4"/>
        <v>7.407135077682189</v>
      </c>
      <c r="I24" s="36">
        <f t="shared" si="4"/>
        <v>6.561461147399317</v>
      </c>
    </row>
    <row r="25" spans="1:9" ht="9" customHeight="1">
      <c r="A25" s="15"/>
      <c r="B25" s="22"/>
      <c r="C25" s="22"/>
      <c r="D25" s="22"/>
      <c r="E25" s="22"/>
      <c r="F25" s="22"/>
      <c r="G25" s="22"/>
      <c r="H25" s="22"/>
      <c r="I25" s="22"/>
    </row>
    <row r="26" ht="13.5" customHeight="1">
      <c r="A26" s="3" t="s">
        <v>45</v>
      </c>
    </row>
    <row r="30" ht="26.25" customHeight="1"/>
    <row r="36" ht="9" customHeight="1"/>
    <row r="40" ht="9" customHeight="1"/>
    <row r="44" ht="9" customHeight="1"/>
    <row r="48" ht="9" customHeight="1"/>
    <row r="52" ht="9" customHeight="1"/>
    <row r="56" ht="9" customHeight="1"/>
    <row r="60" ht="9" customHeight="1"/>
    <row r="64" ht="9" customHeight="1"/>
    <row r="68" ht="9" customHeight="1"/>
    <row r="72" ht="9" customHeight="1"/>
  </sheetData>
  <sheetProtection/>
  <mergeCells count="8">
    <mergeCell ref="H2:I2"/>
    <mergeCell ref="A4:I4"/>
    <mergeCell ref="A10:I10"/>
    <mergeCell ref="A20:I20"/>
    <mergeCell ref="A2:A3"/>
    <mergeCell ref="B2:C2"/>
    <mergeCell ref="D2:E2"/>
    <mergeCell ref="F2:G2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6" width="10.7109375" style="3" customWidth="1"/>
    <col min="7" max="16384" width="9.140625" style="3" customWidth="1"/>
  </cols>
  <sheetData>
    <row r="1" ht="21.75" customHeight="1">
      <c r="A1" s="40" t="s">
        <v>64</v>
      </c>
    </row>
    <row r="2" spans="1:7" ht="24.75" customHeight="1">
      <c r="A2" s="41"/>
      <c r="B2" s="9"/>
      <c r="C2" s="9"/>
      <c r="D2" s="9"/>
      <c r="E2" s="9"/>
      <c r="F2" s="9"/>
      <c r="G2" s="9"/>
    </row>
    <row r="3" spans="1:7" ht="18.75" customHeight="1">
      <c r="A3" s="57" t="s">
        <v>57</v>
      </c>
      <c r="B3" s="72" t="s">
        <v>58</v>
      </c>
      <c r="C3" s="72" t="s">
        <v>59</v>
      </c>
      <c r="D3" s="60" t="s">
        <v>60</v>
      </c>
      <c r="E3" s="60"/>
      <c r="F3" s="60"/>
      <c r="G3" s="60"/>
    </row>
    <row r="4" spans="1:7" ht="49.5" customHeight="1">
      <c r="A4" s="58"/>
      <c r="B4" s="62"/>
      <c r="C4" s="62"/>
      <c r="D4" s="16" t="s">
        <v>61</v>
      </c>
      <c r="E4" s="16" t="s">
        <v>62</v>
      </c>
      <c r="F4" s="16" t="s">
        <v>63</v>
      </c>
      <c r="G4" s="16" t="s">
        <v>20</v>
      </c>
    </row>
    <row r="5" spans="1:7" ht="24.75" customHeight="1">
      <c r="A5" s="56" t="s">
        <v>23</v>
      </c>
      <c r="B5" s="56"/>
      <c r="C5" s="56"/>
      <c r="D5" s="56"/>
      <c r="E5" s="56"/>
      <c r="F5" s="56"/>
      <c r="G5" s="56"/>
    </row>
    <row r="6" spans="1:9" ht="12.75" customHeight="1">
      <c r="A6" s="17">
        <v>2006</v>
      </c>
      <c r="B6" s="18">
        <v>457</v>
      </c>
      <c r="C6" s="18">
        <v>13910</v>
      </c>
      <c r="D6" s="18">
        <v>1787</v>
      </c>
      <c r="E6" s="18">
        <v>2665</v>
      </c>
      <c r="F6" s="18">
        <v>6126</v>
      </c>
      <c r="G6" s="18">
        <v>10578</v>
      </c>
      <c r="I6" s="8"/>
    </row>
    <row r="7" spans="1:7" ht="12.75" customHeight="1">
      <c r="A7" s="17">
        <v>2007</v>
      </c>
      <c r="B7" s="18" t="s">
        <v>65</v>
      </c>
      <c r="C7" s="18" t="s">
        <v>65</v>
      </c>
      <c r="D7" s="18" t="s">
        <v>65</v>
      </c>
      <c r="E7" s="18" t="s">
        <v>65</v>
      </c>
      <c r="F7" s="18" t="s">
        <v>65</v>
      </c>
      <c r="G7" s="18" t="s">
        <v>65</v>
      </c>
    </row>
    <row r="8" spans="1:7" ht="12.75" customHeight="1">
      <c r="A8" s="17">
        <v>2008</v>
      </c>
      <c r="B8" s="18" t="s">
        <v>65</v>
      </c>
      <c r="C8" s="18" t="s">
        <v>65</v>
      </c>
      <c r="D8" s="18" t="s">
        <v>65</v>
      </c>
      <c r="E8" s="18" t="s">
        <v>65</v>
      </c>
      <c r="F8" s="18" t="s">
        <v>65</v>
      </c>
      <c r="G8" s="18" t="s">
        <v>65</v>
      </c>
    </row>
    <row r="9" spans="1:7" ht="12.75" customHeight="1">
      <c r="A9" s="17">
        <v>2009</v>
      </c>
      <c r="B9" s="18">
        <v>1024</v>
      </c>
      <c r="C9" s="18">
        <v>30372</v>
      </c>
      <c r="D9" s="18">
        <v>3857</v>
      </c>
      <c r="E9" s="18">
        <v>9247</v>
      </c>
      <c r="F9" s="18">
        <v>7115</v>
      </c>
      <c r="G9" s="18">
        <f>D9+E9+F9</f>
        <v>20219</v>
      </c>
    </row>
    <row r="10" spans="1:7" ht="12.75" customHeight="1">
      <c r="A10" s="17">
        <v>2010</v>
      </c>
      <c r="B10" s="18">
        <v>914</v>
      </c>
      <c r="C10" s="18">
        <v>26150</v>
      </c>
      <c r="D10" s="18">
        <v>2529</v>
      </c>
      <c r="E10" s="18">
        <v>7607</v>
      </c>
      <c r="F10" s="18">
        <v>12601</v>
      </c>
      <c r="G10" s="18">
        <f>D10+E10+F10</f>
        <v>22737</v>
      </c>
    </row>
    <row r="11" spans="1:7" ht="12.75" customHeight="1">
      <c r="A11" s="56" t="s">
        <v>29</v>
      </c>
      <c r="B11" s="56"/>
      <c r="C11" s="56"/>
      <c r="D11" s="56"/>
      <c r="E11" s="56"/>
      <c r="F11" s="56"/>
      <c r="G11" s="56"/>
    </row>
    <row r="12" spans="1:7" ht="12.75" customHeight="1">
      <c r="A12" s="54"/>
      <c r="B12" s="54"/>
      <c r="C12" s="54"/>
      <c r="D12" s="54"/>
      <c r="E12" s="54"/>
      <c r="F12" s="54"/>
      <c r="G12" s="54"/>
    </row>
    <row r="13" spans="1:7" ht="12.75" customHeight="1">
      <c r="A13" s="17">
        <v>2005</v>
      </c>
      <c r="B13" s="18">
        <v>1749</v>
      </c>
      <c r="C13" s="18">
        <v>55975</v>
      </c>
      <c r="D13" s="18">
        <v>6492</v>
      </c>
      <c r="E13" s="18">
        <v>9712</v>
      </c>
      <c r="F13" s="18">
        <v>27779</v>
      </c>
      <c r="G13" s="18">
        <v>43986</v>
      </c>
    </row>
    <row r="14" spans="1:7" ht="12.75" customHeight="1">
      <c r="A14" s="17">
        <v>2006</v>
      </c>
      <c r="B14" s="18">
        <f>962+686</f>
        <v>1648</v>
      </c>
      <c r="C14" s="18">
        <f>30865+20387</f>
        <v>51252</v>
      </c>
      <c r="D14" s="18">
        <f>3114+2125</f>
        <v>5239</v>
      </c>
      <c r="E14" s="18">
        <f>3584+5515</f>
        <v>9099</v>
      </c>
      <c r="F14" s="18">
        <f>17231+10220</f>
        <v>27451</v>
      </c>
      <c r="G14" s="18">
        <f>25859+15929</f>
        <v>41788</v>
      </c>
    </row>
    <row r="15" spans="1:7" ht="12.75" customHeight="1">
      <c r="A15" s="17">
        <v>2007</v>
      </c>
      <c r="B15" s="18" t="s">
        <v>65</v>
      </c>
      <c r="C15" s="18" t="s">
        <v>65</v>
      </c>
      <c r="D15" s="18" t="s">
        <v>65</v>
      </c>
      <c r="E15" s="18" t="s">
        <v>65</v>
      </c>
      <c r="F15" s="18" t="s">
        <v>65</v>
      </c>
      <c r="G15" s="18" t="s">
        <v>65</v>
      </c>
    </row>
    <row r="16" spans="1:7" ht="12.75" customHeight="1">
      <c r="A16" s="17">
        <v>2008</v>
      </c>
      <c r="B16" s="18" t="s">
        <v>65</v>
      </c>
      <c r="C16" s="18" t="s">
        <v>65</v>
      </c>
      <c r="D16" s="18" t="s">
        <v>65</v>
      </c>
      <c r="E16" s="18" t="s">
        <v>65</v>
      </c>
      <c r="F16" s="18" t="s">
        <v>65</v>
      </c>
      <c r="G16" s="18" t="s">
        <v>65</v>
      </c>
    </row>
    <row r="17" spans="1:7" ht="12.75" customHeight="1">
      <c r="A17" s="17">
        <v>2009</v>
      </c>
      <c r="B17" s="18">
        <f>1941+1321</f>
        <v>3262</v>
      </c>
      <c r="C17" s="18">
        <f>44087+37907</f>
        <v>81994</v>
      </c>
      <c r="D17" s="18">
        <f>4306+4760</f>
        <v>9066</v>
      </c>
      <c r="E17" s="18">
        <f>10541+10890</f>
        <v>21431</v>
      </c>
      <c r="F17" s="18">
        <f>9589+11586</f>
        <v>21175</v>
      </c>
      <c r="G17" s="18">
        <f>D17+E17+F17</f>
        <v>51672</v>
      </c>
    </row>
    <row r="18" spans="1:7" ht="12.75" customHeight="1">
      <c r="A18" s="17">
        <v>2010</v>
      </c>
      <c r="B18" s="18">
        <v>3121</v>
      </c>
      <c r="C18" s="18">
        <v>82863.83935</v>
      </c>
      <c r="D18" s="18">
        <v>6502.49903</v>
      </c>
      <c r="E18" s="18">
        <v>21199.02551</v>
      </c>
      <c r="F18" s="18">
        <v>45343.00966999999</v>
      </c>
      <c r="G18" s="18">
        <f>D18+E18+F18</f>
        <v>73044.53420999998</v>
      </c>
    </row>
    <row r="19" spans="1:7" ht="12.75" customHeight="1">
      <c r="A19" s="56" t="s">
        <v>30</v>
      </c>
      <c r="B19" s="56"/>
      <c r="C19" s="56"/>
      <c r="D19" s="56"/>
      <c r="E19" s="56"/>
      <c r="F19" s="56"/>
      <c r="G19" s="56"/>
    </row>
    <row r="20" spans="1:7" ht="12.75" customHeight="1">
      <c r="A20" s="17">
        <v>2006</v>
      </c>
      <c r="B20" s="18">
        <f aca="true" t="shared" si="0" ref="B20:G20">B26-B14</f>
        <v>7316</v>
      </c>
      <c r="C20" s="18">
        <f t="shared" si="0"/>
        <v>279646</v>
      </c>
      <c r="D20" s="18">
        <f t="shared" si="0"/>
        <v>11175</v>
      </c>
      <c r="E20" s="18">
        <f t="shared" si="0"/>
        <v>38980</v>
      </c>
      <c r="F20" s="18">
        <f t="shared" si="0"/>
        <v>203017</v>
      </c>
      <c r="G20" s="18">
        <f t="shared" si="0"/>
        <v>253173</v>
      </c>
    </row>
    <row r="21" spans="1:7" ht="12.75" customHeight="1">
      <c r="A21" s="17">
        <v>2007</v>
      </c>
      <c r="B21" s="18" t="s">
        <v>65</v>
      </c>
      <c r="C21" s="18" t="s">
        <v>65</v>
      </c>
      <c r="D21" s="18" t="s">
        <v>65</v>
      </c>
      <c r="E21" s="18" t="s">
        <v>65</v>
      </c>
      <c r="F21" s="18" t="s">
        <v>65</v>
      </c>
      <c r="G21" s="18" t="s">
        <v>65</v>
      </c>
    </row>
    <row r="22" spans="1:7" ht="12.75" customHeight="1">
      <c r="A22" s="17">
        <v>2008</v>
      </c>
      <c r="B22" s="18" t="s">
        <v>65</v>
      </c>
      <c r="C22" s="18" t="s">
        <v>65</v>
      </c>
      <c r="D22" s="18" t="s">
        <v>65</v>
      </c>
      <c r="E22" s="18" t="s">
        <v>65</v>
      </c>
      <c r="F22" s="18" t="s">
        <v>65</v>
      </c>
      <c r="G22" s="18" t="s">
        <v>65</v>
      </c>
    </row>
    <row r="23" spans="1:7" ht="12.75" customHeight="1">
      <c r="A23" s="17">
        <v>2009</v>
      </c>
      <c r="B23" s="18">
        <f aca="true" t="shared" si="1" ref="B23:G24">B29-B17</f>
        <v>9945</v>
      </c>
      <c r="C23" s="18">
        <f t="shared" si="1"/>
        <v>347226</v>
      </c>
      <c r="D23" s="18">
        <f t="shared" si="1"/>
        <v>13518</v>
      </c>
      <c r="E23" s="18">
        <f t="shared" si="1"/>
        <v>59105</v>
      </c>
      <c r="F23" s="18">
        <f t="shared" si="1"/>
        <v>54693</v>
      </c>
      <c r="G23" s="18">
        <f t="shared" si="1"/>
        <v>127316</v>
      </c>
    </row>
    <row r="24" spans="1:7" ht="12.75" customHeight="1">
      <c r="A24" s="17">
        <v>2010</v>
      </c>
      <c r="B24" s="18">
        <f t="shared" si="1"/>
        <v>9687</v>
      </c>
      <c r="C24" s="18">
        <f t="shared" si="1"/>
        <v>341841.16065</v>
      </c>
      <c r="D24" s="18">
        <f t="shared" si="1"/>
        <v>12820.500970000001</v>
      </c>
      <c r="E24" s="18">
        <f t="shared" si="1"/>
        <v>58938.97449</v>
      </c>
      <c r="F24" s="18">
        <f t="shared" si="1"/>
        <v>249569.99033</v>
      </c>
      <c r="G24" s="18">
        <f t="shared" si="1"/>
        <v>321329.46579000005</v>
      </c>
    </row>
    <row r="25" spans="1:7" ht="12.75" customHeight="1">
      <c r="A25" s="56" t="s">
        <v>31</v>
      </c>
      <c r="B25" s="56"/>
      <c r="C25" s="56"/>
      <c r="D25" s="56"/>
      <c r="E25" s="56"/>
      <c r="F25" s="56"/>
      <c r="G25" s="56"/>
    </row>
    <row r="26" spans="1:7" ht="12.75" customHeight="1">
      <c r="A26" s="17">
        <v>2006</v>
      </c>
      <c r="B26" s="5">
        <v>8964</v>
      </c>
      <c r="C26" s="5">
        <v>330898</v>
      </c>
      <c r="D26" s="5">
        <v>16414</v>
      </c>
      <c r="E26" s="5">
        <v>48079</v>
      </c>
      <c r="F26" s="5">
        <v>230468</v>
      </c>
      <c r="G26" s="5">
        <v>294961</v>
      </c>
    </row>
    <row r="27" spans="1:7" ht="12.75" customHeight="1">
      <c r="A27" s="17">
        <v>2007</v>
      </c>
      <c r="B27" s="18" t="s">
        <v>65</v>
      </c>
      <c r="C27" s="18" t="s">
        <v>65</v>
      </c>
      <c r="D27" s="18" t="s">
        <v>65</v>
      </c>
      <c r="E27" s="18" t="s">
        <v>65</v>
      </c>
      <c r="F27" s="18" t="s">
        <v>65</v>
      </c>
      <c r="G27" s="18" t="s">
        <v>65</v>
      </c>
    </row>
    <row r="28" spans="1:7" ht="12.75" customHeight="1">
      <c r="A28" s="17">
        <v>2008</v>
      </c>
      <c r="B28" s="18" t="s">
        <v>65</v>
      </c>
      <c r="C28" s="18" t="s">
        <v>65</v>
      </c>
      <c r="D28" s="18" t="s">
        <v>65</v>
      </c>
      <c r="E28" s="18" t="s">
        <v>65</v>
      </c>
      <c r="F28" s="18" t="s">
        <v>65</v>
      </c>
      <c r="G28" s="18" t="s">
        <v>65</v>
      </c>
    </row>
    <row r="29" spans="1:7" s="4" customFormat="1" ht="12.75" customHeight="1">
      <c r="A29" s="17">
        <v>2009</v>
      </c>
      <c r="B29" s="5">
        <v>13207</v>
      </c>
      <c r="C29" s="5">
        <v>429220</v>
      </c>
      <c r="D29" s="5">
        <v>22584</v>
      </c>
      <c r="E29" s="5">
        <v>80536</v>
      </c>
      <c r="F29" s="5">
        <v>75868</v>
      </c>
      <c r="G29" s="5">
        <f>D29+E29+F29</f>
        <v>178988</v>
      </c>
    </row>
    <row r="30" spans="1:7" s="4" customFormat="1" ht="12.75" customHeight="1">
      <c r="A30" s="46">
        <v>2010</v>
      </c>
      <c r="B30" s="14">
        <v>12808</v>
      </c>
      <c r="C30" s="14">
        <v>424705</v>
      </c>
      <c r="D30" s="14">
        <v>19323</v>
      </c>
      <c r="E30" s="14">
        <v>80138</v>
      </c>
      <c r="F30" s="14">
        <v>294913</v>
      </c>
      <c r="G30" s="14">
        <f>D30+E30+F30</f>
        <v>394374</v>
      </c>
    </row>
    <row r="31" ht="12.75">
      <c r="A31" s="4" t="s">
        <v>45</v>
      </c>
    </row>
  </sheetData>
  <sheetProtection/>
  <mergeCells count="8">
    <mergeCell ref="A11:G11"/>
    <mergeCell ref="A19:G19"/>
    <mergeCell ref="A25:G25"/>
    <mergeCell ref="A3:A4"/>
    <mergeCell ref="B3:B4"/>
    <mergeCell ref="C3:C4"/>
    <mergeCell ref="D3:G3"/>
    <mergeCell ref="A5:G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9.140625" style="3" customWidth="1"/>
    <col min="2" max="2" width="12.28125" style="3" customWidth="1"/>
    <col min="3" max="5" width="10.7109375" style="3" customWidth="1"/>
    <col min="6" max="6" width="10.140625" style="3" customWidth="1"/>
    <col min="7" max="16384" width="9.140625" style="3" customWidth="1"/>
  </cols>
  <sheetData>
    <row r="1" ht="21.75" customHeight="1">
      <c r="A1" s="40" t="s">
        <v>66</v>
      </c>
    </row>
    <row r="2" spans="1:2" ht="24.75" customHeight="1">
      <c r="A2" s="9"/>
      <c r="B2" s="9"/>
    </row>
    <row r="3" spans="1:6" ht="18.75" customHeight="1">
      <c r="A3" s="57" t="s">
        <v>67</v>
      </c>
      <c r="B3" s="72" t="s">
        <v>68</v>
      </c>
      <c r="C3" s="60" t="s">
        <v>69</v>
      </c>
      <c r="D3" s="60"/>
      <c r="E3" s="60"/>
      <c r="F3" s="60"/>
    </row>
    <row r="4" spans="1:6" ht="37.5" customHeight="1">
      <c r="A4" s="58"/>
      <c r="B4" s="62"/>
      <c r="C4" s="16" t="s">
        <v>70</v>
      </c>
      <c r="D4" s="16" t="s">
        <v>55</v>
      </c>
      <c r="E4" s="16" t="s">
        <v>20</v>
      </c>
      <c r="F4" s="16" t="s">
        <v>71</v>
      </c>
    </row>
    <row r="5" spans="1:6" ht="24.75" customHeight="1">
      <c r="A5" s="56" t="s">
        <v>23</v>
      </c>
      <c r="B5" s="56"/>
      <c r="C5" s="56"/>
      <c r="D5" s="56"/>
      <c r="E5" s="56"/>
      <c r="F5" s="56"/>
    </row>
    <row r="6" spans="1:8" ht="12.75" customHeight="1">
      <c r="A6" s="17">
        <v>2006</v>
      </c>
      <c r="B6" s="18">
        <v>9512</v>
      </c>
      <c r="C6" s="18">
        <v>15687</v>
      </c>
      <c r="D6" s="18">
        <v>1197</v>
      </c>
      <c r="E6" s="8">
        <v>16884</v>
      </c>
      <c r="F6" s="37">
        <v>6.8</v>
      </c>
      <c r="H6" s="8"/>
    </row>
    <row r="7" spans="1:8" ht="12.75" customHeight="1">
      <c r="A7" s="17">
        <v>2007</v>
      </c>
      <c r="B7" s="18">
        <v>11084</v>
      </c>
      <c r="C7" s="18">
        <v>15668</v>
      </c>
      <c r="D7" s="18">
        <v>1187</v>
      </c>
      <c r="E7" s="18">
        <f>C7+D7</f>
        <v>16855</v>
      </c>
      <c r="F7" s="37">
        <v>6.52682096137472</v>
      </c>
      <c r="H7" s="8"/>
    </row>
    <row r="8" spans="1:6" ht="12.75" customHeight="1">
      <c r="A8" s="17">
        <v>2008</v>
      </c>
      <c r="B8" s="18">
        <v>11069</v>
      </c>
      <c r="C8" s="18">
        <v>16333</v>
      </c>
      <c r="D8" s="18">
        <v>1296</v>
      </c>
      <c r="E8" s="18">
        <f>C8+D8</f>
        <v>17629</v>
      </c>
      <c r="F8" s="37">
        <f>E8/E26*100</f>
        <v>6.487284128251646</v>
      </c>
    </row>
    <row r="9" spans="1:6" ht="12.75" customHeight="1">
      <c r="A9" s="17">
        <v>2009</v>
      </c>
      <c r="B9" s="18">
        <v>10985</v>
      </c>
      <c r="C9" s="18">
        <v>17136</v>
      </c>
      <c r="D9" s="18">
        <v>1346</v>
      </c>
      <c r="E9" s="18">
        <v>18459</v>
      </c>
      <c r="F9" s="37">
        <f>E9/E27*100</f>
        <v>6.473548545476862</v>
      </c>
    </row>
    <row r="10" spans="1:6" ht="12.75" customHeight="1">
      <c r="A10" s="17">
        <v>2010</v>
      </c>
      <c r="B10" s="18">
        <v>11215</v>
      </c>
      <c r="C10" s="18">
        <v>18113</v>
      </c>
      <c r="D10" s="18">
        <v>1421</v>
      </c>
      <c r="E10" s="18">
        <v>19552</v>
      </c>
      <c r="F10" s="37">
        <f>E10/E28*100</f>
        <v>6.673834758418241</v>
      </c>
    </row>
    <row r="11" spans="1:8" ht="21.75" customHeight="1">
      <c r="A11" s="56" t="s">
        <v>29</v>
      </c>
      <c r="B11" s="56"/>
      <c r="C11" s="56"/>
      <c r="D11" s="56"/>
      <c r="E11" s="56"/>
      <c r="F11" s="56"/>
      <c r="H11" s="53"/>
    </row>
    <row r="12" spans="1:7" s="7" customFormat="1" ht="12.75" customHeight="1">
      <c r="A12" s="17">
        <v>2006</v>
      </c>
      <c r="B12" s="18">
        <v>42794</v>
      </c>
      <c r="C12" s="18">
        <v>66288</v>
      </c>
      <c r="D12" s="18">
        <v>5058</v>
      </c>
      <c r="E12" s="18">
        <v>71346</v>
      </c>
      <c r="F12" s="37">
        <f>+E12/E24*100</f>
        <v>28.866204619660866</v>
      </c>
      <c r="G12" s="42"/>
    </row>
    <row r="13" spans="1:6" ht="12.75" customHeight="1">
      <c r="A13" s="17">
        <v>2007</v>
      </c>
      <c r="B13" s="18">
        <v>46300</v>
      </c>
      <c r="C13" s="18">
        <v>67673</v>
      </c>
      <c r="D13" s="18">
        <v>5126</v>
      </c>
      <c r="E13" s="18">
        <v>72840</v>
      </c>
      <c r="F13" s="37">
        <f>+E13/E25*100</f>
        <v>28.19103645793018</v>
      </c>
    </row>
    <row r="14" spans="1:6" ht="12.75" customHeight="1">
      <c r="A14" s="17">
        <v>2008</v>
      </c>
      <c r="B14" s="18">
        <v>48599</v>
      </c>
      <c r="C14" s="18">
        <v>70980</v>
      </c>
      <c r="D14" s="18">
        <v>5632</v>
      </c>
      <c r="E14" s="18">
        <f>SUM(C14:D14)</f>
        <v>76612</v>
      </c>
      <c r="F14" s="37">
        <f>E14/E26*100</f>
        <v>28.192399548109087</v>
      </c>
    </row>
    <row r="15" spans="1:6" ht="12.75" customHeight="1">
      <c r="A15" s="17">
        <v>2009</v>
      </c>
      <c r="B15" s="18">
        <v>48052</v>
      </c>
      <c r="C15" s="18">
        <v>74649</v>
      </c>
      <c r="D15" s="18">
        <v>5862</v>
      </c>
      <c r="E15" s="18">
        <v>80571</v>
      </c>
      <c r="F15" s="37">
        <f>E15/E27*100</f>
        <v>28.256150379631418</v>
      </c>
    </row>
    <row r="16" spans="1:6" ht="12.75" customHeight="1">
      <c r="A16" s="17">
        <v>2010</v>
      </c>
      <c r="B16" s="18">
        <v>48860</v>
      </c>
      <c r="C16" s="18">
        <v>78381</v>
      </c>
      <c r="D16" s="18">
        <v>6148</v>
      </c>
      <c r="E16" s="18">
        <v>84607</v>
      </c>
      <c r="F16" s="37">
        <f>E16/E28*100</f>
        <v>28.879558991688427</v>
      </c>
    </row>
    <row r="17" spans="1:6" ht="21.75" customHeight="1">
      <c r="A17" s="56" t="s">
        <v>30</v>
      </c>
      <c r="B17" s="56"/>
      <c r="C17" s="56"/>
      <c r="D17" s="56"/>
      <c r="E17" s="56"/>
      <c r="F17" s="56"/>
    </row>
    <row r="18" spans="1:6" ht="12.75" customHeight="1">
      <c r="A18" s="17">
        <v>2006</v>
      </c>
      <c r="B18" s="8">
        <v>152213</v>
      </c>
      <c r="C18" s="8">
        <v>163173</v>
      </c>
      <c r="D18" s="8">
        <v>12451</v>
      </c>
      <c r="E18" s="8">
        <v>175624</v>
      </c>
      <c r="F18" s="37">
        <f>+E18/E24*100</f>
        <v>71.05651781632216</v>
      </c>
    </row>
    <row r="19" spans="1:11" ht="12.75" customHeight="1">
      <c r="A19" s="17">
        <v>2007</v>
      </c>
      <c r="B19" s="8">
        <v>162782</v>
      </c>
      <c r="C19" s="8">
        <v>172379</v>
      </c>
      <c r="D19" s="8">
        <v>13056</v>
      </c>
      <c r="E19" s="8">
        <v>185540</v>
      </c>
      <c r="F19" s="37">
        <f>+E19/E25*100</f>
        <v>71.80896354206982</v>
      </c>
      <c r="H19" s="8"/>
      <c r="I19" s="8"/>
      <c r="J19" s="8"/>
      <c r="K19" s="8"/>
    </row>
    <row r="20" spans="1:11" ht="12.75" customHeight="1">
      <c r="A20" s="17">
        <v>2008</v>
      </c>
      <c r="B20" s="8">
        <f>B26-B14</f>
        <v>176196</v>
      </c>
      <c r="C20" s="8">
        <f>C26-C14</f>
        <v>180790</v>
      </c>
      <c r="D20" s="8">
        <f>D26-D14</f>
        <v>14345</v>
      </c>
      <c r="E20" s="8">
        <f>E26-E14</f>
        <v>195135</v>
      </c>
      <c r="F20" s="37">
        <f>E20/E26*100</f>
        <v>71.80760045189092</v>
      </c>
      <c r="H20" s="8"/>
      <c r="I20" s="8"/>
      <c r="J20" s="8"/>
      <c r="K20" s="8"/>
    </row>
    <row r="21" spans="1:11" ht="12.75" customHeight="1">
      <c r="A21" s="17">
        <v>2009</v>
      </c>
      <c r="B21" s="8">
        <f>125814+49109</f>
        <v>174923</v>
      </c>
      <c r="C21" s="18">
        <f>C27-C15</f>
        <v>189571</v>
      </c>
      <c r="D21" s="18">
        <f>D27-D15</f>
        <v>14887</v>
      </c>
      <c r="E21" s="8">
        <f>E27-E15</f>
        <v>204574</v>
      </c>
      <c r="F21" s="37">
        <f>E21/E27*100</f>
        <v>71.74384962036858</v>
      </c>
      <c r="H21" s="8"/>
      <c r="I21" s="8"/>
      <c r="J21" s="8"/>
      <c r="K21" s="8"/>
    </row>
    <row r="22" spans="1:11" ht="12.75" customHeight="1">
      <c r="A22" s="17">
        <v>2010</v>
      </c>
      <c r="B22" s="8">
        <f>125814+49109</f>
        <v>174923</v>
      </c>
      <c r="C22" s="18">
        <f>C28-C16</f>
        <v>193062</v>
      </c>
      <c r="D22" s="18">
        <f>D28-D16</f>
        <v>15142</v>
      </c>
      <c r="E22" s="8">
        <f>125814+49109</f>
        <v>174923</v>
      </c>
      <c r="F22" s="37">
        <f>E22/E28*100</f>
        <v>59.707814926697736</v>
      </c>
      <c r="H22" s="8"/>
      <c r="I22" s="8"/>
      <c r="J22" s="8"/>
      <c r="K22" s="8"/>
    </row>
    <row r="23" spans="1:6" ht="21.75" customHeight="1">
      <c r="A23" s="56" t="s">
        <v>31</v>
      </c>
      <c r="B23" s="56"/>
      <c r="C23" s="56"/>
      <c r="D23" s="56"/>
      <c r="E23" s="56"/>
      <c r="F23" s="56"/>
    </row>
    <row r="24" spans="1:7" ht="12.75" customHeight="1">
      <c r="A24" s="17">
        <v>2006</v>
      </c>
      <c r="B24" s="18">
        <v>195012</v>
      </c>
      <c r="C24" s="18">
        <v>229495</v>
      </c>
      <c r="D24" s="18">
        <v>17512</v>
      </c>
      <c r="E24" s="8">
        <v>247161</v>
      </c>
      <c r="F24" s="37">
        <v>100</v>
      </c>
      <c r="G24" s="8"/>
    </row>
    <row r="25" spans="1:6" ht="12.75" customHeight="1">
      <c r="A25" s="17">
        <v>2007</v>
      </c>
      <c r="B25" s="18">
        <v>209082</v>
      </c>
      <c r="C25" s="18">
        <v>240052</v>
      </c>
      <c r="D25" s="18">
        <v>18182</v>
      </c>
      <c r="E25" s="18">
        <v>258380</v>
      </c>
      <c r="F25" s="37">
        <v>100</v>
      </c>
    </row>
    <row r="26" spans="1:6" ht="12.75" customHeight="1">
      <c r="A26" s="17">
        <v>2008</v>
      </c>
      <c r="B26" s="18">
        <v>224795</v>
      </c>
      <c r="C26" s="18">
        <v>251770</v>
      </c>
      <c r="D26" s="18">
        <v>19977</v>
      </c>
      <c r="E26" s="18">
        <f>C26+D26</f>
        <v>271747</v>
      </c>
      <c r="F26" s="37">
        <v>100</v>
      </c>
    </row>
    <row r="27" spans="1:6" ht="12.75" customHeight="1">
      <c r="A27" s="17">
        <v>2009</v>
      </c>
      <c r="B27" s="18">
        <v>222975</v>
      </c>
      <c r="C27" s="18">
        <v>264220</v>
      </c>
      <c r="D27" s="18">
        <v>20749</v>
      </c>
      <c r="E27" s="18">
        <v>285145</v>
      </c>
      <c r="F27" s="37">
        <v>100</v>
      </c>
    </row>
    <row r="28" spans="1:6" ht="12.75" customHeight="1">
      <c r="A28" s="17">
        <v>2010</v>
      </c>
      <c r="B28" s="18">
        <v>225528</v>
      </c>
      <c r="C28" s="18">
        <v>271443</v>
      </c>
      <c r="D28" s="18">
        <v>21290</v>
      </c>
      <c r="E28" s="18">
        <v>292965</v>
      </c>
      <c r="F28" s="37">
        <v>100</v>
      </c>
    </row>
    <row r="29" spans="1:6" ht="9" customHeight="1">
      <c r="A29" s="15"/>
      <c r="B29" s="15"/>
      <c r="C29" s="15"/>
      <c r="D29" s="15"/>
      <c r="E29" s="15"/>
      <c r="F29" s="15"/>
    </row>
    <row r="30" ht="13.5" customHeight="1">
      <c r="A30" s="4" t="s">
        <v>45</v>
      </c>
    </row>
  </sheetData>
  <sheetProtection/>
  <mergeCells count="7">
    <mergeCell ref="A11:F11"/>
    <mergeCell ref="A17:F17"/>
    <mergeCell ref="A23:F23"/>
    <mergeCell ref="A3:A4"/>
    <mergeCell ref="B3:B4"/>
    <mergeCell ref="C3:F3"/>
    <mergeCell ref="A5:F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E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Siciliana - Ass.to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Rosalia Giambrone</dc:creator>
  <cp:keywords/>
  <dc:description/>
  <cp:lastModifiedBy>andris ozols</cp:lastModifiedBy>
  <cp:lastPrinted>2012-10-25T08:33:33Z</cp:lastPrinted>
  <dcterms:created xsi:type="dcterms:W3CDTF">2002-03-20T09:40:29Z</dcterms:created>
  <dcterms:modified xsi:type="dcterms:W3CDTF">2013-04-23T18:23:53Z</dcterms:modified>
  <cp:category/>
  <cp:version/>
  <cp:contentType/>
  <cp:contentStatus/>
</cp:coreProperties>
</file>