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942" firstSheet="4" activeTab="16"/>
  </bookViews>
  <sheets>
    <sheet name="Tav.10.1" sheetId="1" r:id="rId1"/>
    <sheet name="Tav.10.1segue" sheetId="2" r:id="rId2"/>
    <sheet name="Tav.10.2" sheetId="3" r:id="rId3"/>
    <sheet name="Tav.10.3" sheetId="4" r:id="rId4"/>
    <sheet name="Tav.10.4" sheetId="5" r:id="rId5"/>
    <sheet name="Tav.10.5" sheetId="6" r:id="rId6"/>
    <sheet name="Tav. 10.6" sheetId="7" r:id="rId7"/>
    <sheet name="Tav. 10.7" sheetId="8" r:id="rId8"/>
    <sheet name="Tav. 10.8" sheetId="9" r:id="rId9"/>
    <sheet name="Tav.10.9" sheetId="10" r:id="rId10"/>
    <sheet name="Tav. 10.10" sheetId="11" r:id="rId11"/>
    <sheet name="Tav. 10.11" sheetId="12" r:id="rId12"/>
    <sheet name="Tav. 10.12-13" sheetId="13" r:id="rId13"/>
    <sheet name="Tav. 10.14" sheetId="14" r:id="rId14"/>
    <sheet name="Tav.10.15" sheetId="15" r:id="rId15"/>
    <sheet name="Tav.10.16" sheetId="16" r:id="rId16"/>
    <sheet name="Tav.10.17" sheetId="17" r:id="rId17"/>
  </sheets>
  <definedNames>
    <definedName name="_xlnm.Print_Area" localSheetId="10">'Tav. 10.10'!$A:$IV</definedName>
    <definedName name="_xlnm.Print_Area" localSheetId="11">'Tav. 10.11'!$A:$IV</definedName>
    <definedName name="_xlnm.Print_Area" localSheetId="13">'Tav. 10.14'!$A:$IV</definedName>
    <definedName name="_xlnm.Print_Area" localSheetId="9">'Tav.10.9'!$A:$IV</definedName>
  </definedNames>
  <calcPr fullCalcOnLoad="1"/>
</workbook>
</file>

<file path=xl/sharedStrings.xml><?xml version="1.0" encoding="utf-8"?>
<sst xmlns="http://schemas.openxmlformats.org/spreadsheetml/2006/main" count="605" uniqueCount="226">
  <si>
    <t>Palermo</t>
  </si>
  <si>
    <t>Catania</t>
  </si>
  <si>
    <t>Messina</t>
  </si>
  <si>
    <t>Agrigento</t>
  </si>
  <si>
    <t>Caltanissetta</t>
  </si>
  <si>
    <t>Enna</t>
  </si>
  <si>
    <t>Ragusa</t>
  </si>
  <si>
    <t>Siracusa</t>
  </si>
  <si>
    <t>Trapani</t>
  </si>
  <si>
    <t>TSN</t>
  </si>
  <si>
    <t>Milazzo</t>
  </si>
  <si>
    <t>Augusta</t>
  </si>
  <si>
    <t>Gela</t>
  </si>
  <si>
    <t>Arrivi</t>
  </si>
  <si>
    <t>-</t>
  </si>
  <si>
    <t xml:space="preserve">Cargo (a) </t>
  </si>
  <si>
    <t>Cargo (a)</t>
  </si>
  <si>
    <t>Punta Raisi (PA)</t>
  </si>
  <si>
    <t>Fontanarossa (CT)</t>
  </si>
  <si>
    <t>Birgi (TP)</t>
  </si>
  <si>
    <t>Pozzallo</t>
  </si>
  <si>
    <t>Porto Empedocle</t>
  </si>
  <si>
    <t>Mazara del Vallo</t>
  </si>
  <si>
    <t>Lampedusa (AG)</t>
  </si>
  <si>
    <t>Pantelleria (TP)</t>
  </si>
  <si>
    <t>Var %</t>
  </si>
  <si>
    <t>2008</t>
  </si>
  <si>
    <t>Palermo - Ustica</t>
  </si>
  <si>
    <t>Trapani - Pantelleria</t>
  </si>
  <si>
    <t>Mazara - Pantelleria</t>
  </si>
  <si>
    <t>Porto Empedocle - Linosa - Lampedusa</t>
  </si>
  <si>
    <t>2009</t>
  </si>
  <si>
    <t>1-5</t>
  </si>
  <si>
    <t>6-10</t>
  </si>
  <si>
    <t>11-20</t>
  </si>
  <si>
    <t>21-50</t>
  </si>
  <si>
    <t>51-100</t>
  </si>
  <si>
    <t>oltre 100</t>
  </si>
  <si>
    <t>Low-cost</t>
  </si>
  <si>
    <t>Catania Fontanarossa - Roma Fiumicino</t>
  </si>
  <si>
    <t>Roma Fiumicino - Catania Fontanarossa</t>
  </si>
  <si>
    <t>Palermo Punta Raisi - Roma Fiumicino</t>
  </si>
  <si>
    <t>Roma Fiumicino - Palermo Punta Raisi</t>
  </si>
  <si>
    <t>Catania Fontanarossa - Milano Linate</t>
  </si>
  <si>
    <t>Milano Linate - Catania Fontanarossa</t>
  </si>
  <si>
    <t>Palermo Punta Raisi - Milano Linate</t>
  </si>
  <si>
    <t>Milano Linate - Palermo Punta Raisi</t>
  </si>
  <si>
    <t>Catania Fontanarossa - Milano Malpensa</t>
  </si>
  <si>
    <t>Milano Malpensa - Catania Fontanarossa</t>
  </si>
  <si>
    <t>Palermo Punta Raisi - Milano Malpensa</t>
  </si>
  <si>
    <t>Milano Malpensa - Palermo Punta Raisi</t>
  </si>
  <si>
    <t>Catania Fontanarossa - Bologna</t>
  </si>
  <si>
    <t>Catania Fontanarossa - Verona</t>
  </si>
  <si>
    <t>Verona - Catania Fontanarossa</t>
  </si>
  <si>
    <t>Catania Fontanarossa - Torino</t>
  </si>
  <si>
    <t>Torino - Catania Fontanarossa</t>
  </si>
  <si>
    <t>Catania Fontanarossa - Venezia</t>
  </si>
  <si>
    <t>Venezia - Catania Fontanarossa</t>
  </si>
  <si>
    <t>Palermo Punta Raisi - Venezia</t>
  </si>
  <si>
    <t>Venezia - Palermo Punta Raisi</t>
  </si>
  <si>
    <t>Trapani Birgi - Bergamo Orio al Serio</t>
  </si>
  <si>
    <t>Bergamo Orio al Serio - Trapani Birgi</t>
  </si>
  <si>
    <t>Palermo Punta Raisi - Pisa</t>
  </si>
  <si>
    <t>Pisa - Palermo Punta Raisi</t>
  </si>
  <si>
    <t>Palermo Punta Raisi - Bologna</t>
  </si>
  <si>
    <t>Bologna - Palermo Punta Raisi</t>
  </si>
  <si>
    <t>Trapani Birgi - Roma Ciampino</t>
  </si>
  <si>
    <t>Roma Ciampino - Trapani Birgi</t>
  </si>
  <si>
    <t>Catania Fontanarossa - Napoli</t>
  </si>
  <si>
    <t>Napoli - Catania Fontanarossa</t>
  </si>
  <si>
    <t>Trapani Birgi - Pisa</t>
  </si>
  <si>
    <t>Pisa - Trapani Birgi</t>
  </si>
  <si>
    <t>Palermo Punta Raisi - Verona</t>
  </si>
  <si>
    <t>Verona - Palermo Punta Raisi</t>
  </si>
  <si>
    <t>Torino - Palermo Punta Raisi</t>
  </si>
  <si>
    <t>Palermo Punta Raisi - Torino</t>
  </si>
  <si>
    <t>Palermo Punta Raisi - Bergamo Orio al Serio</t>
  </si>
  <si>
    <t>Bergamo Orio al Serio - Palermo Punta Raisi</t>
  </si>
  <si>
    <t>Catania Fontanarossa - Pisa</t>
  </si>
  <si>
    <t>Pisa - Catania Fontanarossa</t>
  </si>
  <si>
    <t>Palermo Punta Raisi - Napoli</t>
  </si>
  <si>
    <t>Napoli - Palermo Punta Raisi</t>
  </si>
  <si>
    <t>Bologna - Catania Fontanarossa</t>
  </si>
  <si>
    <t>Palermo Punta Raisi</t>
  </si>
  <si>
    <t>Catania Fontanarossa</t>
  </si>
  <si>
    <t>Trapani Birgi</t>
  </si>
  <si>
    <t>Austria</t>
  </si>
  <si>
    <t>Malta</t>
  </si>
  <si>
    <t>Romania</t>
  </si>
  <si>
    <t>2010</t>
  </si>
  <si>
    <t>2011</t>
  </si>
  <si>
    <t>2012</t>
  </si>
  <si>
    <t>2011*</t>
  </si>
  <si>
    <t xml:space="preserve">Tab. 10.1  Number of registered motor vehicles according to the Public Register of Motor Vehicles </t>
  </si>
  <si>
    <t xml:space="preserve">Tab. 10.1 cont.  Number of registered motor vehicles according to the Public Register of Motor Vehicles </t>
  </si>
  <si>
    <t>Tab. 10.2  Road accidents and injured persons, per consequence</t>
  </si>
  <si>
    <t>Tab. 10.3  Road accidents, per typology</t>
  </si>
  <si>
    <t>Tab. 10.4 Accidents involving moving vehicles, by type of accident</t>
  </si>
  <si>
    <t xml:space="preserve">Tab. 10.5  Road accidents and injured persons, per road-category and consequence
 </t>
  </si>
  <si>
    <t>Tab. 10.6  Local public transport companies per type of service offered</t>
  </si>
  <si>
    <t xml:space="preserve">Tab. 10. 7  Number of local public transport companies, per class of employee and means of transport  (urban and extra-urban services) </t>
  </si>
  <si>
    <t xml:space="preserve">Tab. 10.8  Main traffic data regarding urban and out-of-town services </t>
  </si>
  <si>
    <t>Tab. 10.9  Tirrenia shipping traffic linking minor islands</t>
  </si>
  <si>
    <t>Tab. 10.10  Total numbers of air services in Sicilian airports (arrivals + departures)  (cargo in tonnes) - Year 2012</t>
  </si>
  <si>
    <t>Tab. 10.10 cont.  Total numbers of air services in Sicilian airports (arrivals + departures)  (cargo in tonnes) - Year 2012</t>
  </si>
  <si>
    <t>Tab. 10.11  Domestic commercial connections, by air-route (origin/destination)  (*) - Year 2012</t>
  </si>
  <si>
    <t>Tab. 10.12  Division of market between traditional airlines and low-cost companies - 2012 ( %)</t>
  </si>
  <si>
    <t>Tab. 10.13  International air services in Sicilian airports (arrivals + departures)  (cargo in tonnes) - Year 2012</t>
  </si>
  <si>
    <t>Tab. 10.14   Sub-division of commercial passenger air-traffic, per geographical area    (EU Countries) Year 2011</t>
  </si>
  <si>
    <t>Tab. 10.15  Infrastructure, per harbour-office  up to 31/12/2012 (units)</t>
  </si>
  <si>
    <t>Tab. 10.16  Number of mooring bays, per harbour-office up to 31/12/2011 (units)</t>
  </si>
  <si>
    <t>Tab. 10.17 Figures for pleasure boating (units) - Year 2011</t>
  </si>
  <si>
    <t>Motor-cars</t>
  </si>
  <si>
    <t>Buses</t>
  </si>
  <si>
    <t>Lorries</t>
  </si>
  <si>
    <t>Tractors</t>
  </si>
  <si>
    <t>Trailers</t>
  </si>
  <si>
    <t>Sicily</t>
  </si>
  <si>
    <t>Provinces - 2012</t>
  </si>
  <si>
    <t>Divisions - 2012</t>
  </si>
  <si>
    <t>South/islands</t>
  </si>
  <si>
    <t>North/centre</t>
  </si>
  <si>
    <t>Italy</t>
  </si>
  <si>
    <t>Italy = 100</t>
  </si>
  <si>
    <t>Source: ACI data-processing</t>
  </si>
  <si>
    <t xml:space="preserve">* includes quadricycles for carrying goods and special/specific motor-vehicles and quadricycles   </t>
  </si>
  <si>
    <t>Motor-cycles</t>
  </si>
  <si>
    <t>Delivery tricars*</t>
  </si>
  <si>
    <t>Special motor vehicles</t>
  </si>
  <si>
    <t>Others</t>
  </si>
  <si>
    <t>Total</t>
  </si>
  <si>
    <t>Source: ISTAT data-processing</t>
  </si>
  <si>
    <t>Total accidents</t>
  </si>
  <si>
    <t>Fatal accidents</t>
  </si>
  <si>
    <t>Accidents</t>
  </si>
  <si>
    <t>Dead</t>
  </si>
  <si>
    <t>Injured</t>
  </si>
  <si>
    <t>Involving moving vehicles</t>
  </si>
  <si>
    <t>Single vehicles</t>
  </si>
  <si>
    <t>Involving pedestrians</t>
  </si>
  <si>
    <t>Head-on collision</t>
  </si>
  <si>
    <t>Frontal-lateral collision</t>
  </si>
  <si>
    <t>Lateral collision</t>
  </si>
  <si>
    <t>Collision with car rear</t>
  </si>
  <si>
    <t>Collision whilst in stationary vehicle</t>
  </si>
  <si>
    <t>Other roads</t>
  </si>
  <si>
    <t xml:space="preserve">Motorways  </t>
  </si>
  <si>
    <t>Urban streets</t>
  </si>
  <si>
    <t>Number of employees (classes)</t>
  </si>
  <si>
    <t>South/Islands</t>
  </si>
  <si>
    <t>North/Centre</t>
  </si>
  <si>
    <t>Urban service</t>
  </si>
  <si>
    <t>Out-of-town service</t>
  </si>
  <si>
    <t>Mixed service</t>
  </si>
  <si>
    <t xml:space="preserve">Source: Ministry for Infrastructure and Transport data - National Transport Account </t>
  </si>
  <si>
    <t>*data not definitive</t>
  </si>
  <si>
    <t>Number of buses (classes)</t>
  </si>
  <si>
    <t xml:space="preserve">Source:  Ministry for Infrastructure and Transport data - National Transport Account </t>
  </si>
  <si>
    <t>No. buses used</t>
  </si>
  <si>
    <t>Bus kms covered</t>
  </si>
  <si>
    <t>Annual average distance</t>
  </si>
  <si>
    <t>Seats provided</t>
  </si>
  <si>
    <t>Passengers transported</t>
  </si>
  <si>
    <t xml:space="preserve"> Urban service</t>
  </si>
  <si>
    <t>Number return trips</t>
  </si>
  <si>
    <t>Passengers</t>
  </si>
  <si>
    <t>Cars on board</t>
  </si>
  <si>
    <t>Commercial linear metres</t>
  </si>
  <si>
    <t>Sicilian archipelago</t>
  </si>
  <si>
    <t>Routes - 2012</t>
  </si>
  <si>
    <t>Milazzo -  Aeolian islands</t>
  </si>
  <si>
    <t>Aeolian islands - Aeolian islands (inter-island)</t>
  </si>
  <si>
    <t>Trapani - Egadi islands</t>
  </si>
  <si>
    <t>N/A</t>
  </si>
  <si>
    <t xml:space="preserve">Source: Ministry for Infrastructure and transport data - National Account for Infrastructure and Transport </t>
  </si>
  <si>
    <t>(a) cargo + mail</t>
  </si>
  <si>
    <t>(b) charters + aerotaxis</t>
  </si>
  <si>
    <t xml:space="preserve">n.s.: non-significant variations the relative values being either too high or anomalous  </t>
  </si>
  <si>
    <t>Source: Ministry for Infrastructure and transport data-processing - ENAC traffic data 2012</t>
  </si>
  <si>
    <t>Operations</t>
  </si>
  <si>
    <t>Number</t>
  </si>
  <si>
    <t>non-scheduled (b)</t>
  </si>
  <si>
    <t xml:space="preserve">% var </t>
  </si>
  <si>
    <t>Italian airports</t>
  </si>
  <si>
    <t>Transits</t>
  </si>
  <si>
    <t>Source: data-processing by MIT  - ENAC traffic 2011</t>
  </si>
  <si>
    <t xml:space="preserve">(*): only routes with more than 50,000 passengers annually are shown  </t>
  </si>
  <si>
    <t>Number of passengers</t>
  </si>
  <si>
    <t>Traditional</t>
  </si>
  <si>
    <t xml:space="preserve">Passengers </t>
  </si>
  <si>
    <t>Source:  Ministry for Infrastructure and transport data-processing - ENAC traffic data-processing 2012</t>
  </si>
  <si>
    <t>Belgium</t>
  </si>
  <si>
    <t>Denmark</t>
  </si>
  <si>
    <t>Finland</t>
  </si>
  <si>
    <t>France</t>
  </si>
  <si>
    <t>Germany</t>
  </si>
  <si>
    <t>Great Britain</t>
  </si>
  <si>
    <t>Greece</t>
  </si>
  <si>
    <t>Ireland</t>
  </si>
  <si>
    <t>Holland</t>
  </si>
  <si>
    <t>Poland</t>
  </si>
  <si>
    <t>Czech Republic</t>
  </si>
  <si>
    <t>Spain</t>
  </si>
  <si>
    <t>Sweden</t>
  </si>
  <si>
    <t>Other EU countries</t>
  </si>
  <si>
    <t>Not specificied</t>
  </si>
  <si>
    <t>Source: data-processing by MIT  - ENAC traffic 2012</t>
  </si>
  <si>
    <t>Source:  Ministry for Infrastructure and transport data-processing</t>
  </si>
  <si>
    <t>Number of harbours</t>
  </si>
  <si>
    <t>Petroleum products</t>
  </si>
  <si>
    <t>Pleasure boating</t>
  </si>
  <si>
    <t>Docking berths</t>
  </si>
  <si>
    <t xml:space="preserve"> Total length of docking space (metres) </t>
  </si>
  <si>
    <t>Source:  Ministry for Infrastructure and transport data-processing  (General Direction for Informative Systems  - Statistics Office)- Pleasure boating in Italy</t>
  </si>
  <si>
    <t>Total boat capacity</t>
  </si>
  <si>
    <t>Those over 24 metres</t>
  </si>
  <si>
    <t>Tourist harbour</t>
  </si>
  <si>
    <t>Tourist docking</t>
  </si>
  <si>
    <t>Docking bay</t>
  </si>
  <si>
    <t>Type of structure</t>
  </si>
  <si>
    <t>Sailing-boats</t>
  </si>
  <si>
    <t>Motor-boats</t>
  </si>
  <si>
    <t>Yachts (over 24 metres)</t>
  </si>
  <si>
    <t>Newly registered</t>
  </si>
  <si>
    <t>Deleted units</t>
  </si>
  <si>
    <t>Registrations per maritime sector on 31/12/2011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</si>
</sst>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\ AM/PM_)"/>
    <numFmt numFmtId="171" formatCode="General_)"/>
    <numFmt numFmtId="172" formatCode="#,##0_);\(#,##0\)"/>
    <numFmt numFmtId="173" formatCode="0_)"/>
    <numFmt numFmtId="174" formatCode="#,##0_ ;\-#,##0\ "/>
    <numFmt numFmtId="175" formatCode="0.0"/>
    <numFmt numFmtId="176" formatCode="#,##0.0_ ;\-#,##0.0\ 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#,##0.00_ ;\-#,##0.00\ "/>
    <numFmt numFmtId="181" formatCode="0_ ;\-0\ "/>
    <numFmt numFmtId="182" formatCode="#,##0.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89">
    <xf numFmtId="171" fontId="0" fillId="0" borderId="0" xfId="0" applyAlignment="1">
      <alignment/>
    </xf>
    <xf numFmtId="171" fontId="5" fillId="0" borderId="0" xfId="0" applyFont="1" applyBorder="1" applyAlignment="1">
      <alignment/>
    </xf>
    <xf numFmtId="171" fontId="5" fillId="0" borderId="0" xfId="0" applyFont="1" applyFill="1" applyBorder="1" applyAlignment="1" applyProtection="1">
      <alignment horizontal="left" vertical="center"/>
      <protection locked="0"/>
    </xf>
    <xf numFmtId="171" fontId="4" fillId="0" borderId="0" xfId="0" applyFont="1" applyAlignment="1">
      <alignment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Border="1" applyAlignment="1">
      <alignment/>
    </xf>
    <xf numFmtId="171" fontId="1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174" fontId="4" fillId="0" borderId="10" xfId="44" applyNumberFormat="1" applyFont="1" applyBorder="1" applyAlignment="1">
      <alignment horizontal="right"/>
    </xf>
    <xf numFmtId="171" fontId="1" fillId="0" borderId="0" xfId="0" applyFont="1" applyBorder="1" applyAlignment="1">
      <alignment/>
    </xf>
    <xf numFmtId="171" fontId="4" fillId="0" borderId="0" xfId="0" applyFont="1" applyBorder="1" applyAlignment="1">
      <alignment horizontal="center" vertical="center"/>
    </xf>
    <xf numFmtId="171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176" fontId="2" fillId="0" borderId="0" xfId="44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171" fontId="4" fillId="0" borderId="11" xfId="0" applyFont="1" applyBorder="1" applyAlignment="1">
      <alignment horizontal="center" vertical="center"/>
    </xf>
    <xf numFmtId="171" fontId="4" fillId="0" borderId="10" xfId="0" applyFont="1" applyBorder="1" applyAlignment="1">
      <alignment/>
    </xf>
    <xf numFmtId="174" fontId="4" fillId="0" borderId="0" xfId="44" applyNumberFormat="1" applyFont="1" applyBorder="1" applyAlignment="1">
      <alignment/>
    </xf>
    <xf numFmtId="171" fontId="4" fillId="0" borderId="12" xfId="0" applyFont="1" applyBorder="1" applyAlignment="1">
      <alignment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4" fillId="0" borderId="0" xfId="46" applyFont="1" applyAlignment="1">
      <alignment horizontal="right"/>
      <protection/>
    </xf>
    <xf numFmtId="174" fontId="4" fillId="0" borderId="0" xfId="44" applyNumberFormat="1" applyFont="1" applyAlignment="1">
      <alignment horizontal="right"/>
    </xf>
    <xf numFmtId="0" fontId="4" fillId="0" borderId="12" xfId="46" applyFont="1" applyBorder="1">
      <alignment/>
      <protection/>
    </xf>
    <xf numFmtId="0" fontId="4" fillId="0" borderId="12" xfId="46" applyFont="1" applyBorder="1" applyAlignment="1">
      <alignment horizontal="center" vertical="center"/>
      <protection/>
    </xf>
    <xf numFmtId="176" fontId="4" fillId="0" borderId="0" xfId="44" applyNumberFormat="1" applyFont="1" applyAlignment="1">
      <alignment horizontal="right"/>
    </xf>
    <xf numFmtId="176" fontId="4" fillId="0" borderId="0" xfId="44" applyNumberFormat="1" applyFont="1" applyBorder="1" applyAlignment="1">
      <alignment horizontal="right"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 vertical="center"/>
      <protection/>
    </xf>
    <xf numFmtId="174" fontId="4" fillId="0" borderId="0" xfId="44" applyNumberFormat="1" applyFont="1" applyAlignment="1">
      <alignment/>
    </xf>
    <xf numFmtId="175" fontId="4" fillId="0" borderId="0" xfId="46" applyNumberFormat="1" applyFont="1">
      <alignment/>
      <protection/>
    </xf>
    <xf numFmtId="0" fontId="4" fillId="0" borderId="0" xfId="46" applyFont="1" applyBorder="1" applyAlignment="1">
      <alignment horizontal="right"/>
      <protection/>
    </xf>
    <xf numFmtId="176" fontId="4" fillId="0" borderId="10" xfId="44" applyNumberFormat="1" applyFont="1" applyBorder="1" applyAlignment="1">
      <alignment horizontal="right"/>
    </xf>
    <xf numFmtId="49" fontId="4" fillId="0" borderId="0" xfId="46" applyNumberFormat="1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179" fontId="4" fillId="0" borderId="0" xfId="43" applyNumberFormat="1" applyFont="1" applyAlignment="1">
      <alignment/>
    </xf>
    <xf numFmtId="179" fontId="3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/>
    </xf>
    <xf numFmtId="179" fontId="4" fillId="0" borderId="11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Border="1" applyAlignment="1">
      <alignment horizontal="right"/>
    </xf>
    <xf numFmtId="0" fontId="4" fillId="0" borderId="11" xfId="46" applyFont="1" applyBorder="1" applyAlignment="1">
      <alignment horizontal="center" vertical="center"/>
      <protection/>
    </xf>
    <xf numFmtId="179" fontId="4" fillId="0" borderId="0" xfId="43" applyNumberFormat="1" applyFont="1" applyBorder="1" applyAlignment="1">
      <alignment/>
    </xf>
    <xf numFmtId="179" fontId="4" fillId="0" borderId="0" xfId="43" applyNumberFormat="1" applyFont="1" applyAlignment="1">
      <alignment horizontal="right"/>
    </xf>
    <xf numFmtId="171" fontId="4" fillId="0" borderId="0" xfId="0" applyFont="1" applyBorder="1" applyAlignment="1">
      <alignment vertical="center"/>
    </xf>
    <xf numFmtId="0" fontId="4" fillId="0" borderId="0" xfId="46" applyFont="1" applyBorder="1" applyAlignment="1">
      <alignment horizontal="center" vertical="center" wrapText="1"/>
      <protection/>
    </xf>
    <xf numFmtId="174" fontId="4" fillId="0" borderId="0" xfId="44" applyNumberFormat="1" applyFont="1" applyBorder="1" applyAlignment="1">
      <alignment horizontal="right" indent="1"/>
    </xf>
    <xf numFmtId="176" fontId="2" fillId="0" borderId="0" xfId="44" applyNumberFormat="1" applyFont="1" applyBorder="1" applyAlignment="1">
      <alignment horizontal="right" indent="1"/>
    </xf>
    <xf numFmtId="181" fontId="4" fillId="0" borderId="0" xfId="43" applyNumberFormat="1" applyFont="1" applyAlignment="1">
      <alignment horizontal="left" indent="1"/>
    </xf>
    <xf numFmtId="175" fontId="4" fillId="0" borderId="0" xfId="0" applyNumberFormat="1" applyFont="1" applyAlignment="1">
      <alignment/>
    </xf>
    <xf numFmtId="174" fontId="4" fillId="0" borderId="0" xfId="46" applyNumberFormat="1" applyFont="1">
      <alignment/>
      <protection/>
    </xf>
    <xf numFmtId="179" fontId="3" fillId="0" borderId="0" xfId="43" applyNumberFormat="1" applyFont="1" applyBorder="1" applyAlignment="1">
      <alignment horizontal="center" vertical="center"/>
    </xf>
    <xf numFmtId="176" fontId="4" fillId="0" borderId="0" xfId="44" applyNumberFormat="1" applyFont="1" applyFill="1" applyBorder="1" applyAlignment="1">
      <alignment horizontal="right"/>
    </xf>
    <xf numFmtId="174" fontId="4" fillId="0" borderId="0" xfId="44" applyNumberFormat="1" applyFont="1" applyFill="1" applyBorder="1" applyAlignment="1">
      <alignment horizontal="right"/>
    </xf>
    <xf numFmtId="0" fontId="4" fillId="0" borderId="0" xfId="46" applyFont="1" applyFill="1" applyBorder="1">
      <alignment/>
      <protection/>
    </xf>
    <xf numFmtId="0" fontId="2" fillId="0" borderId="10" xfId="46" applyFont="1" applyBorder="1" applyAlignment="1">
      <alignment horizontal="center" vertical="center" wrapText="1"/>
      <protection/>
    </xf>
    <xf numFmtId="3" fontId="4" fillId="0" borderId="0" xfId="43" applyNumberFormat="1" applyFont="1" applyAlignment="1">
      <alignment horizontal="right"/>
    </xf>
    <xf numFmtId="179" fontId="4" fillId="0" borderId="0" xfId="43" applyNumberFormat="1" applyFont="1" applyBorder="1" applyAlignment="1">
      <alignment horizontal="center" vertical="center" wrapText="1"/>
    </xf>
    <xf numFmtId="179" fontId="4" fillId="0" borderId="0" xfId="43" applyNumberFormat="1" applyFont="1" applyBorder="1" applyAlignment="1">
      <alignment horizontal="center" vertical="center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10" xfId="43" applyNumberFormat="1" applyFont="1" applyBorder="1" applyAlignment="1">
      <alignment horizontal="center" vertical="center"/>
    </xf>
    <xf numFmtId="179" fontId="5" fillId="0" borderId="12" xfId="43" applyNumberFormat="1" applyFont="1" applyFill="1" applyBorder="1" applyAlignment="1" applyProtection="1">
      <alignment horizontal="left" vertical="center" wrapText="1"/>
      <protection locked="0"/>
    </xf>
    <xf numFmtId="3" fontId="4" fillId="0" borderId="0" xfId="43" applyNumberFormat="1" applyFont="1" applyBorder="1" applyAlignment="1">
      <alignment horizontal="right"/>
    </xf>
    <xf numFmtId="49" fontId="4" fillId="0" borderId="10" xfId="43" applyNumberFormat="1" applyFont="1" applyBorder="1" applyAlignment="1">
      <alignment horizontal="center" vertical="center" wrapText="1"/>
    </xf>
    <xf numFmtId="171" fontId="0" fillId="0" borderId="0" xfId="0" applyAlignment="1">
      <alignment vertical="center" wrapText="1"/>
    </xf>
    <xf numFmtId="171" fontId="0" fillId="0" borderId="11" xfId="0" applyBorder="1" applyAlignment="1">
      <alignment vertical="center"/>
    </xf>
    <xf numFmtId="174" fontId="4" fillId="0" borderId="0" xfId="44" applyNumberFormat="1" applyFont="1" applyBorder="1" applyAlignment="1">
      <alignment horizontal="right" vertical="center"/>
    </xf>
    <xf numFmtId="176" fontId="4" fillId="0" borderId="0" xfId="44" applyNumberFormat="1" applyFont="1" applyBorder="1" applyAlignment="1">
      <alignment horizontal="right" vertical="center"/>
    </xf>
    <xf numFmtId="178" fontId="4" fillId="0" borderId="0" xfId="43" applyNumberFormat="1" applyFont="1" applyAlignment="1">
      <alignment/>
    </xf>
    <xf numFmtId="179" fontId="4" fillId="0" borderId="0" xfId="43" applyNumberFormat="1" applyFont="1" applyFill="1" applyBorder="1" applyAlignment="1">
      <alignment/>
    </xf>
    <xf numFmtId="179" fontId="4" fillId="0" borderId="0" xfId="43" applyNumberFormat="1" applyFont="1" applyFill="1" applyBorder="1" applyAlignment="1">
      <alignment horizontal="right"/>
    </xf>
    <xf numFmtId="179" fontId="4" fillId="0" borderId="0" xfId="43" applyNumberFormat="1" applyFont="1" applyFill="1" applyAlignment="1">
      <alignment horizontal="right"/>
    </xf>
    <xf numFmtId="171" fontId="4" fillId="0" borderId="0" xfId="0" applyFont="1" applyBorder="1" applyAlignment="1">
      <alignment/>
    </xf>
    <xf numFmtId="174" fontId="4" fillId="0" borderId="0" xfId="43" applyNumberFormat="1" applyFont="1" applyBorder="1" applyAlignment="1">
      <alignment/>
    </xf>
    <xf numFmtId="174" fontId="4" fillId="0" borderId="10" xfId="43" applyNumberFormat="1" applyFont="1" applyBorder="1" applyAlignment="1">
      <alignment/>
    </xf>
    <xf numFmtId="49" fontId="4" fillId="0" borderId="11" xfId="0" applyNumberFormat="1" applyFont="1" applyBorder="1" applyAlignment="1" quotePrefix="1">
      <alignment horizontal="right" vertical="center" wrapText="1" indent="1"/>
    </xf>
    <xf numFmtId="49" fontId="4" fillId="0" borderId="11" xfId="0" applyNumberFormat="1" applyFont="1" applyBorder="1" applyAlignment="1">
      <alignment horizontal="right" vertical="center" wrapText="1" indent="1"/>
    </xf>
    <xf numFmtId="174" fontId="4" fillId="0" borderId="0" xfId="46" applyNumberFormat="1" applyFont="1" applyAlignment="1">
      <alignment horizontal="right"/>
      <protection/>
    </xf>
    <xf numFmtId="179" fontId="4" fillId="0" borderId="0" xfId="43" applyNumberFormat="1" applyFont="1" applyFill="1" applyBorder="1" applyAlignment="1">
      <alignment/>
    </xf>
    <xf numFmtId="0" fontId="4" fillId="0" borderId="0" xfId="46" applyFont="1" applyFill="1">
      <alignment/>
      <protection/>
    </xf>
    <xf numFmtId="0" fontId="4" fillId="0" borderId="11" xfId="46" applyFont="1" applyBorder="1">
      <alignment/>
      <protection/>
    </xf>
    <xf numFmtId="174" fontId="4" fillId="0" borderId="0" xfId="44" applyNumberFormat="1" applyFont="1" applyFill="1" applyAlignment="1">
      <alignment horizontal="right"/>
    </xf>
    <xf numFmtId="176" fontId="4" fillId="0" borderId="0" xfId="46" applyNumberFormat="1" applyFont="1" applyAlignment="1">
      <alignment horizontal="right"/>
      <protection/>
    </xf>
    <xf numFmtId="174" fontId="4" fillId="0" borderId="0" xfId="44" applyNumberFormat="1" applyFont="1" applyBorder="1" applyAlignment="1">
      <alignment horizontal="center"/>
    </xf>
    <xf numFmtId="174" fontId="4" fillId="0" borderId="0" xfId="44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171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 indent="1"/>
    </xf>
    <xf numFmtId="176" fontId="4" fillId="0" borderId="0" xfId="44" applyNumberFormat="1" applyFont="1" applyAlignment="1">
      <alignment/>
    </xf>
    <xf numFmtId="174" fontId="4" fillId="0" borderId="0" xfId="44" applyNumberFormat="1" applyFont="1" applyAlignment="1">
      <alignment horizontal="right"/>
    </xf>
    <xf numFmtId="174" fontId="4" fillId="0" borderId="0" xfId="44" applyNumberFormat="1" applyFont="1" applyFill="1" applyAlignment="1">
      <alignment horizontal="right"/>
    </xf>
    <xf numFmtId="179" fontId="4" fillId="0" borderId="0" xfId="43" applyNumberFormat="1" applyFont="1" applyFill="1" applyAlignment="1">
      <alignment horizontal="right"/>
    </xf>
    <xf numFmtId="174" fontId="4" fillId="0" borderId="0" xfId="44" applyNumberFormat="1" applyFont="1" applyBorder="1" applyAlignment="1">
      <alignment horizontal="right" indent="1"/>
    </xf>
    <xf numFmtId="3" fontId="4" fillId="0" borderId="0" xfId="43" applyNumberFormat="1" applyFont="1" applyAlignment="1">
      <alignment horizontal="right"/>
    </xf>
    <xf numFmtId="3" fontId="4" fillId="0" borderId="0" xfId="43" applyNumberFormat="1" applyFont="1" applyBorder="1" applyAlignment="1">
      <alignment horizontal="right"/>
    </xf>
    <xf numFmtId="174" fontId="4" fillId="0" borderId="0" xfId="43" applyNumberFormat="1" applyFont="1" applyBorder="1" applyAlignment="1">
      <alignment horizontal="right"/>
    </xf>
    <xf numFmtId="174" fontId="4" fillId="0" borderId="10" xfId="43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171" fontId="4" fillId="0" borderId="0" xfId="0" applyFont="1" applyBorder="1" applyAlignment="1">
      <alignment/>
    </xf>
    <xf numFmtId="171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1" fontId="4" fillId="0" borderId="0" xfId="0" applyFont="1" applyBorder="1" applyAlignment="1">
      <alignment vertical="center"/>
    </xf>
    <xf numFmtId="171" fontId="4" fillId="0" borderId="0" xfId="0" applyFont="1" applyBorder="1" applyAlignment="1">
      <alignment horizontal="left" vertical="justify"/>
    </xf>
    <xf numFmtId="171" fontId="4" fillId="0" borderId="0" xfId="0" applyFont="1" applyBorder="1" applyAlignment="1">
      <alignment vertical="center" wrapText="1"/>
    </xf>
    <xf numFmtId="0" fontId="4" fillId="0" borderId="0" xfId="46" applyFont="1">
      <alignment/>
      <protection/>
    </xf>
    <xf numFmtId="0" fontId="4" fillId="0" borderId="11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0" xfId="46" applyFont="1" applyFill="1" applyBorder="1">
      <alignment/>
      <protection/>
    </xf>
    <xf numFmtId="0" fontId="4" fillId="0" borderId="0" xfId="46" applyFont="1" applyBorder="1">
      <alignment/>
      <protection/>
    </xf>
    <xf numFmtId="0" fontId="4" fillId="0" borderId="10" xfId="46" applyFont="1" applyBorder="1">
      <alignment/>
      <protection/>
    </xf>
    <xf numFmtId="0" fontId="4" fillId="0" borderId="0" xfId="46" applyFont="1" applyAlignment="1">
      <alignment vertical="center"/>
      <protection/>
    </xf>
    <xf numFmtId="0" fontId="4" fillId="0" borderId="11" xfId="46" applyFont="1" applyBorder="1" applyAlignment="1">
      <alignment horizontal="right" vertical="center"/>
      <protection/>
    </xf>
    <xf numFmtId="49" fontId="4" fillId="0" borderId="0" xfId="46" applyNumberFormat="1" applyFont="1" applyAlignment="1">
      <alignment vertical="center"/>
      <protection/>
    </xf>
    <xf numFmtId="0" fontId="4" fillId="0" borderId="0" xfId="46" applyFont="1" applyFill="1">
      <alignment/>
      <protection/>
    </xf>
    <xf numFmtId="171" fontId="3" fillId="0" borderId="0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71" fontId="5" fillId="0" borderId="12" xfId="0" applyFont="1" applyFill="1" applyBorder="1" applyAlignment="1" applyProtection="1">
      <alignment horizontal="left" vertical="center"/>
      <protection locked="0"/>
    </xf>
    <xf numFmtId="171" fontId="0" fillId="0" borderId="10" xfId="0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 wrapText="1"/>
    </xf>
    <xf numFmtId="171" fontId="0" fillId="0" borderId="0" xfId="0" applyAlignment="1">
      <alignment horizontal="justify"/>
    </xf>
    <xf numFmtId="171" fontId="5" fillId="0" borderId="0" xfId="0" applyFont="1" applyFill="1" applyBorder="1" applyAlignment="1" applyProtection="1">
      <alignment vertical="center" wrapText="1"/>
      <protection locked="0"/>
    </xf>
    <xf numFmtId="171" fontId="6" fillId="0" borderId="12" xfId="0" applyFont="1" applyBorder="1" applyAlignment="1">
      <alignment horizontal="center"/>
    </xf>
    <xf numFmtId="171" fontId="6" fillId="0" borderId="0" xfId="0" applyFont="1" applyBorder="1" applyAlignment="1">
      <alignment horizontal="center"/>
    </xf>
    <xf numFmtId="171" fontId="3" fillId="0" borderId="0" xfId="0" applyFont="1" applyBorder="1" applyAlignment="1">
      <alignment horizontal="center"/>
    </xf>
    <xf numFmtId="171" fontId="5" fillId="0" borderId="10" xfId="0" applyFont="1" applyBorder="1" applyAlignment="1">
      <alignment vertical="center" wrapText="1"/>
    </xf>
    <xf numFmtId="171" fontId="4" fillId="0" borderId="0" xfId="0" applyFont="1" applyBorder="1" applyAlignment="1">
      <alignment horizontal="center" vertical="justify"/>
    </xf>
    <xf numFmtId="171" fontId="4" fillId="0" borderId="10" xfId="0" applyFont="1" applyBorder="1" applyAlignment="1">
      <alignment horizontal="center" vertical="justify"/>
    </xf>
    <xf numFmtId="171" fontId="4" fillId="0" borderId="0" xfId="0" applyFont="1" applyBorder="1" applyAlignment="1">
      <alignment horizontal="center" vertical="center"/>
    </xf>
    <xf numFmtId="171" fontId="4" fillId="0" borderId="10" xfId="0" applyFont="1" applyBorder="1" applyAlignment="1">
      <alignment horizontal="center" vertical="center"/>
    </xf>
    <xf numFmtId="171" fontId="4" fillId="0" borderId="12" xfId="0" applyFont="1" applyBorder="1" applyAlignment="1">
      <alignment horizontal="center" vertical="center"/>
    </xf>
    <xf numFmtId="171" fontId="3" fillId="0" borderId="12" xfId="0" applyFont="1" applyBorder="1" applyAlignment="1">
      <alignment horizontal="center"/>
    </xf>
    <xf numFmtId="171" fontId="5" fillId="0" borderId="0" xfId="0" applyFont="1" applyFill="1" applyBorder="1" applyAlignment="1">
      <alignment horizontal="left" vertical="center" wrapText="1"/>
    </xf>
    <xf numFmtId="171" fontId="4" fillId="0" borderId="10" xfId="0" applyFont="1" applyBorder="1" applyAlignment="1">
      <alignment horizontal="center" vertical="center"/>
    </xf>
    <xf numFmtId="171" fontId="4" fillId="0" borderId="10" xfId="0" applyFont="1" applyBorder="1" applyAlignment="1">
      <alignment horizontal="center"/>
    </xf>
    <xf numFmtId="171" fontId="4" fillId="0" borderId="12" xfId="0" applyFont="1" applyBorder="1" applyAlignment="1">
      <alignment horizontal="justify" vertical="top"/>
    </xf>
    <xf numFmtId="171" fontId="0" fillId="0" borderId="10" xfId="0" applyBorder="1" applyAlignment="1">
      <alignment/>
    </xf>
    <xf numFmtId="171" fontId="4" fillId="0" borderId="10" xfId="0" applyFont="1" applyBorder="1" applyAlignment="1">
      <alignment horizontal="justify" vertical="top"/>
    </xf>
    <xf numFmtId="171" fontId="5" fillId="0" borderId="10" xfId="0" applyFont="1" applyFill="1" applyBorder="1" applyAlignment="1">
      <alignment vertical="center" wrapText="1"/>
    </xf>
    <xf numFmtId="171" fontId="0" fillId="0" borderId="10" xfId="0" applyFill="1" applyBorder="1" applyAlignment="1">
      <alignment vertical="center" wrapText="1"/>
    </xf>
    <xf numFmtId="171" fontId="4" fillId="0" borderId="12" xfId="0" applyFont="1" applyBorder="1" applyAlignment="1">
      <alignment horizontal="left" vertical="center" wrapText="1"/>
    </xf>
    <xf numFmtId="0" fontId="5" fillId="0" borderId="10" xfId="46" applyFont="1" applyBorder="1" applyAlignment="1">
      <alignment vertical="center" wrapText="1"/>
      <protection/>
    </xf>
    <xf numFmtId="171" fontId="0" fillId="0" borderId="10" xfId="0" applyBorder="1" applyAlignment="1">
      <alignment vertical="center" wrapText="1"/>
    </xf>
    <xf numFmtId="0" fontId="4" fillId="0" borderId="0" xfId="46" applyFont="1" applyAlignment="1">
      <alignment wrapText="1"/>
      <protection/>
    </xf>
    <xf numFmtId="171" fontId="0" fillId="0" borderId="0" xfId="0" applyAlignment="1">
      <alignment/>
    </xf>
    <xf numFmtId="0" fontId="4" fillId="0" borderId="11" xfId="46" applyFont="1" applyBorder="1" applyAlignment="1">
      <alignment horizontal="center" vertical="center"/>
      <protection/>
    </xf>
    <xf numFmtId="171" fontId="0" fillId="0" borderId="11" xfId="0" applyBorder="1" applyAlignment="1">
      <alignment/>
    </xf>
    <xf numFmtId="0" fontId="5" fillId="0" borderId="0" xfId="46" applyFont="1" applyBorder="1" applyAlignment="1">
      <alignment vertical="center" wrapText="1"/>
      <protection/>
    </xf>
    <xf numFmtId="171" fontId="0" fillId="0" borderId="0" xfId="0" applyAlignment="1">
      <alignment vertical="center" wrapText="1"/>
    </xf>
    <xf numFmtId="0" fontId="4" fillId="0" borderId="12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justify" vertical="center" wrapText="1"/>
      <protection/>
    </xf>
    <xf numFmtId="171" fontId="0" fillId="0" borderId="12" xfId="0" applyBorder="1" applyAlignment="1">
      <alignment horizontal="justify" vertical="center" wrapText="1"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0" xfId="46" applyNumberFormat="1" applyFont="1" applyBorder="1" applyAlignment="1">
      <alignment horizontal="justify" vertical="center" wrapText="1"/>
      <protection/>
    </xf>
    <xf numFmtId="49" fontId="4" fillId="0" borderId="12" xfId="46" applyNumberFormat="1" applyFont="1" applyBorder="1" applyAlignment="1">
      <alignment horizontal="justify" vertical="center" wrapText="1"/>
      <protection/>
    </xf>
    <xf numFmtId="49" fontId="4" fillId="0" borderId="0" xfId="46" applyNumberFormat="1" applyFont="1" applyBorder="1" applyAlignment="1">
      <alignment horizontal="justify" vertical="center" wrapText="1"/>
      <protection/>
    </xf>
    <xf numFmtId="49" fontId="4" fillId="0" borderId="12" xfId="43" applyNumberFormat="1" applyFont="1" applyBorder="1" applyAlignment="1">
      <alignment horizontal="left" vertical="center" wrapText="1"/>
    </xf>
    <xf numFmtId="49" fontId="4" fillId="0" borderId="12" xfId="43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49" fontId="5" fillId="0" borderId="0" xfId="43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wrapText="1"/>
    </xf>
    <xf numFmtId="49" fontId="4" fillId="0" borderId="10" xfId="43" applyNumberFormat="1" applyFont="1" applyBorder="1" applyAlignment="1">
      <alignment horizontal="center" vertical="center" wrapText="1"/>
    </xf>
    <xf numFmtId="171" fontId="4" fillId="0" borderId="11" xfId="0" applyFont="1" applyBorder="1" applyAlignment="1">
      <alignment horizontal="center" vertical="center" wrapText="1"/>
    </xf>
    <xf numFmtId="171" fontId="0" fillId="0" borderId="11" xfId="0" applyBorder="1" applyAlignment="1">
      <alignment horizontal="center" vertical="center" wrapText="1"/>
    </xf>
    <xf numFmtId="49" fontId="5" fillId="0" borderId="10" xfId="43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>
      <alignment wrapText="1"/>
    </xf>
    <xf numFmtId="49" fontId="4" fillId="0" borderId="12" xfId="43" applyNumberFormat="1" applyFont="1" applyBorder="1" applyAlignment="1">
      <alignment vertical="center" wrapText="1"/>
    </xf>
    <xf numFmtId="179" fontId="4" fillId="0" borderId="12" xfId="43" applyNumberFormat="1" applyFont="1" applyBorder="1" applyAlignment="1">
      <alignment horizontal="center" vertical="center" wrapText="1"/>
    </xf>
    <xf numFmtId="179" fontId="4" fillId="0" borderId="10" xfId="43" applyNumberFormat="1" applyFont="1" applyBorder="1" applyAlignment="1">
      <alignment horizontal="center" vertical="center" wrapText="1"/>
    </xf>
    <xf numFmtId="179" fontId="3" fillId="0" borderId="0" xfId="43" applyNumberFormat="1" applyFont="1" applyBorder="1" applyAlignment="1">
      <alignment horizontal="center" vertical="center"/>
    </xf>
    <xf numFmtId="179" fontId="0" fillId="0" borderId="0" xfId="43" applyNumberFormat="1" applyFont="1" applyAlignment="1">
      <alignment horizontal="center" vertical="center"/>
    </xf>
    <xf numFmtId="49" fontId="4" fillId="0" borderId="12" xfId="43" applyNumberFormat="1" applyFont="1" applyBorder="1" applyAlignment="1">
      <alignment horizontal="justify" vertical="center" wrapText="1"/>
    </xf>
    <xf numFmtId="49" fontId="5" fillId="0" borderId="10" xfId="43" applyNumberFormat="1" applyFont="1" applyFill="1" applyBorder="1" applyAlignment="1" applyProtection="1">
      <alignment horizontal="left" vertical="center" wrapText="1"/>
      <protection locked="0"/>
    </xf>
    <xf numFmtId="171" fontId="4" fillId="0" borderId="0" xfId="0" applyFont="1" applyBorder="1" applyAlignment="1">
      <alignment horizontal="justify" vertical="top"/>
    </xf>
    <xf numFmtId="171" fontId="0" fillId="0" borderId="0" xfId="0" applyBorder="1" applyAlignment="1">
      <alignment/>
    </xf>
    <xf numFmtId="171" fontId="1" fillId="0" borderId="0" xfId="0" applyFont="1" applyBorder="1" applyAlignment="1">
      <alignment horizontal="justify" vertical="top"/>
    </xf>
    <xf numFmtId="179" fontId="4" fillId="0" borderId="0" xfId="43" applyNumberFormat="1" applyFont="1" applyAlignment="1">
      <alignment/>
    </xf>
    <xf numFmtId="49" fontId="4" fillId="0" borderId="12" xfId="43" applyNumberFormat="1" applyFont="1" applyBorder="1" applyAlignment="1">
      <alignment horizontal="left" vertical="center" wrapText="1"/>
    </xf>
    <xf numFmtId="49" fontId="4" fillId="0" borderId="12" xfId="43" applyNumberFormat="1" applyFont="1" applyBorder="1" applyAlignment="1">
      <alignment vertical="center" wrapText="1"/>
    </xf>
    <xf numFmtId="49" fontId="4" fillId="0" borderId="12" xfId="43" applyNumberFormat="1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rasp_aerei_ferr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Trasp_aerei_ferr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4481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10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448175" y="3143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010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0101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42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448175" y="666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010150" y="666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9429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48175" y="9429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504950" y="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504950" y="971550"/>
          <a:ext cx="2771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543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543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123950" y="98107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543300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981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23950" y="1304925"/>
          <a:ext cx="2419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0" y="1304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733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57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4857750" y="381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4857750" y="104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047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1371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6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8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9"/>
        <xdr:cNvSpPr txBox="1">
          <a:spLocks noChangeArrowheads="1"/>
        </xdr:cNvSpPr>
      </xdr:nvSpPr>
      <xdr:spPr>
        <a:xfrm>
          <a:off x="3695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1209675" y="10191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019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6957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209675" y="7524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75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1209675" y="1019175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3695700" y="1019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3695700" y="752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752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24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1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866775" y="0"/>
          <a:ext cx="417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26" name="Testo 8"/>
        <xdr:cNvSpPr txBox="1">
          <a:spLocks noChangeArrowheads="1"/>
        </xdr:cNvSpPr>
      </xdr:nvSpPr>
      <xdr:spPr>
        <a:xfrm>
          <a:off x="41910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1910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038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191000" y="695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5038725" y="6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57150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191000" y="971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5038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0387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41910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609600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4191000" y="971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406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848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8482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8482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848225" y="121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23950" y="0"/>
          <a:ext cx="3800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924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924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5" name="Testo 5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6" name="Testo 6"/>
        <xdr:cNvSpPr txBox="1">
          <a:spLocks noChangeArrowheads="1"/>
        </xdr:cNvSpPr>
      </xdr:nvSpPr>
      <xdr:spPr>
        <a:xfrm>
          <a:off x="4924425" y="1200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924425" y="1476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433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7529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43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7529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43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7529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43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51435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752975" y="314325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1" name="Testo 6"/>
        <xdr:cNvSpPr txBox="1">
          <a:spLocks noChangeArrowheads="1"/>
        </xdr:cNvSpPr>
      </xdr:nvSpPr>
      <xdr:spPr>
        <a:xfrm>
          <a:off x="51435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51435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5"/>
        <xdr:cNvSpPr txBox="1">
          <a:spLocks noChangeArrowheads="1"/>
        </xdr:cNvSpPr>
      </xdr:nvSpPr>
      <xdr:spPr>
        <a:xfrm>
          <a:off x="4752975" y="8763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4" name="Testo 6"/>
        <xdr:cNvSpPr txBox="1">
          <a:spLocks noChangeArrowheads="1"/>
        </xdr:cNvSpPr>
      </xdr:nvSpPr>
      <xdr:spPr>
        <a:xfrm>
          <a:off x="514350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152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190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32766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2766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2"/>
        <xdr:cNvSpPr txBox="1">
          <a:spLocks noChangeArrowheads="1"/>
        </xdr:cNvSpPr>
      </xdr:nvSpPr>
      <xdr:spPr>
        <a:xfrm>
          <a:off x="1114425" y="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8" name="Testo 4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19" name="Testo 5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0" name="Testo 6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276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2766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3552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55282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3552825" y="4000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7" name="Testo 6"/>
        <xdr:cNvSpPr txBox="1">
          <a:spLocks noChangeArrowheads="1"/>
        </xdr:cNvSpPr>
      </xdr:nvSpPr>
      <xdr:spPr>
        <a:xfrm>
          <a:off x="3962400" y="400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8" name="Testo 4"/>
        <xdr:cNvSpPr txBox="1">
          <a:spLocks noChangeArrowheads="1"/>
        </xdr:cNvSpPr>
      </xdr:nvSpPr>
      <xdr:spPr>
        <a:xfrm>
          <a:off x="39624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9" name="Testo 9"/>
        <xdr:cNvSpPr txBox="1">
          <a:spLocks noChangeArrowheads="1"/>
        </xdr:cNvSpPr>
      </xdr:nvSpPr>
      <xdr:spPr>
        <a:xfrm>
          <a:off x="39624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2" name="Testo 8"/>
        <xdr:cNvSpPr txBox="1">
          <a:spLocks noChangeArrowheads="1"/>
        </xdr:cNvSpPr>
      </xdr:nvSpPr>
      <xdr:spPr>
        <a:xfrm>
          <a:off x="46482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648200" y="400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464820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2766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2766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2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3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4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7" name="Testo 3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4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7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68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69" name="Testo 6"/>
        <xdr:cNvSpPr txBox="1">
          <a:spLocks noChangeArrowheads="1"/>
        </xdr:cNvSpPr>
      </xdr:nvSpPr>
      <xdr:spPr>
        <a:xfrm>
          <a:off x="3962400" y="4838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1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3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77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508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1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2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5" name="Testo 3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276225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8670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7" name="Testo 3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99" name="Testo 8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100" name="Testo 9"/>
        <xdr:cNvSpPr txBox="1">
          <a:spLocks noChangeArrowheads="1"/>
        </xdr:cNvSpPr>
      </xdr:nvSpPr>
      <xdr:spPr>
        <a:xfrm>
          <a:off x="32766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3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4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5" name="Testo 3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6" name="Testo 4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7" name="Testo 8"/>
        <xdr:cNvSpPr txBox="1">
          <a:spLocks noChangeArrowheads="1"/>
        </xdr:cNvSpPr>
      </xdr:nvSpPr>
      <xdr:spPr>
        <a:xfrm>
          <a:off x="3552825" y="50863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fLocksText="0">
      <xdr:nvSpPr>
        <xdr:cNvPr id="108" name="Testo 9"/>
        <xdr:cNvSpPr txBox="1">
          <a:spLocks noChangeArrowheads="1"/>
        </xdr:cNvSpPr>
      </xdr:nvSpPr>
      <xdr:spPr>
        <a:xfrm>
          <a:off x="39624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57150</xdr:colOff>
      <xdr:row>26</xdr:row>
      <xdr:rowOff>0</xdr:rowOff>
    </xdr:to>
    <xdr:sp fLocksText="0">
      <xdr:nvSpPr>
        <xdr:cNvPr id="110" name="Testo 8"/>
        <xdr:cNvSpPr txBox="1">
          <a:spLocks noChangeArrowheads="1"/>
        </xdr:cNvSpPr>
      </xdr:nvSpPr>
      <xdr:spPr>
        <a:xfrm>
          <a:off x="4648200" y="5086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3276600" y="78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13" name="Testo 5"/>
        <xdr:cNvSpPr txBox="1">
          <a:spLocks noChangeArrowheads="1"/>
        </xdr:cNvSpPr>
      </xdr:nvSpPr>
      <xdr:spPr>
        <a:xfrm>
          <a:off x="4648200" y="7810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123950" y="17907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0" y="1790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1" name="Text Box 3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2" name="Text Box 4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6" name="Text Box 53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7" name="Text Box 54"/>
        <xdr:cNvSpPr txBox="1">
          <a:spLocks noChangeArrowheads="1"/>
        </xdr:cNvSpPr>
      </xdr:nvSpPr>
      <xdr:spPr>
        <a:xfrm>
          <a:off x="1123950" y="26289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609600</xdr:colOff>
      <xdr:row>14</xdr:row>
      <xdr:rowOff>0</xdr:rowOff>
    </xdr:to>
    <xdr:sp>
      <xdr:nvSpPr>
        <xdr:cNvPr id="19" name="Text Box 65"/>
        <xdr:cNvSpPr txBox="1">
          <a:spLocks noChangeArrowheads="1"/>
        </xdr:cNvSpPr>
      </xdr:nvSpPr>
      <xdr:spPr>
        <a:xfrm>
          <a:off x="0" y="2628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3" name="Text Box 7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Text Box 7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5" name="Text Box 77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6" name="Text Box 78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7" name="Text Box 83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8" name="Text Box 84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29" name="Text Box 89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30" name="Text Box 90"/>
        <xdr:cNvSpPr txBox="1">
          <a:spLocks noChangeArrowheads="1"/>
        </xdr:cNvSpPr>
      </xdr:nvSpPr>
      <xdr:spPr>
        <a:xfrm>
          <a:off x="1123950" y="3467100"/>
          <a:ext cx="6315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609600</xdr:colOff>
      <xdr:row>19</xdr:row>
      <xdr:rowOff>0</xdr:rowOff>
    </xdr:to>
    <xdr:sp>
      <xdr:nvSpPr>
        <xdr:cNvPr id="31" name="Text Box 95"/>
        <xdr:cNvSpPr txBox="1">
          <a:spLocks noChangeArrowheads="1"/>
        </xdr:cNvSpPr>
      </xdr:nvSpPr>
      <xdr:spPr>
        <a:xfrm>
          <a:off x="0" y="3467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533400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18954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533400</xdr:colOff>
      <xdr:row>15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2733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533400</xdr:colOff>
      <xdr:row>20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35718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533400</xdr:colOff>
      <xdr:row>32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5514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533400</xdr:colOff>
      <xdr:row>37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63246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533400</xdr:colOff>
      <xdr:row>43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0" y="72961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0" y="2085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2085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2085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2085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2085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2085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0" y="289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0" y="289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0" y="289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0" y="289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0" y="289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0" y="2895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0" y="370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0" y="370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0" y="370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0" y="370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0" y="370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0" y="3705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33</xdr:row>
      <xdr:rowOff>0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0" y="6943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0" y="6943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0" y="6943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0" y="6943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0" y="6943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609600</xdr:colOff>
      <xdr:row>38</xdr:row>
      <xdr:rowOff>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0" y="6943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0" y="7915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0" y="7915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0" y="7915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0" y="7915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0" y="7915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0" y="7915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">
      <selection activeCell="A25" sqref="A25:C25"/>
    </sheetView>
  </sheetViews>
  <sheetFormatPr defaultColWidth="8.88671875" defaultRowHeight="15.75"/>
  <cols>
    <col min="1" max="1" width="9.5546875" style="3" customWidth="1"/>
    <col min="2" max="6" width="9.77734375" style="3" customWidth="1"/>
    <col min="7" max="10" width="8.88671875" style="3" customWidth="1"/>
    <col min="11" max="12" width="9.99609375" style="3" bestFit="1" customWidth="1"/>
    <col min="13" max="16384" width="8.88671875" style="3" customWidth="1"/>
  </cols>
  <sheetData>
    <row r="1" spans="1:6" ht="24.75" customHeight="1">
      <c r="A1" s="2" t="s">
        <v>93</v>
      </c>
      <c r="B1" s="1"/>
      <c r="C1" s="1"/>
      <c r="D1" s="1"/>
      <c r="E1" s="1"/>
      <c r="F1" s="1"/>
    </row>
    <row r="2" spans="1:6" ht="27.75" customHeight="1">
      <c r="A2" s="16"/>
      <c r="B2" s="100" t="s">
        <v>112</v>
      </c>
      <c r="C2" s="100" t="s">
        <v>113</v>
      </c>
      <c r="D2" s="100" t="s">
        <v>114</v>
      </c>
      <c r="E2" s="100" t="s">
        <v>115</v>
      </c>
      <c r="F2" s="100" t="s">
        <v>116</v>
      </c>
    </row>
    <row r="3" spans="1:6" ht="21.75" customHeight="1">
      <c r="A3" s="121" t="s">
        <v>117</v>
      </c>
      <c r="B3" s="121"/>
      <c r="C3" s="121"/>
      <c r="D3" s="121"/>
      <c r="E3" s="121"/>
      <c r="F3" s="121"/>
    </row>
    <row r="4" spans="1:6" ht="12.75" customHeight="1">
      <c r="A4" s="5" t="s">
        <v>26</v>
      </c>
      <c r="B4" s="4">
        <v>3043645</v>
      </c>
      <c r="C4" s="4">
        <v>7752</v>
      </c>
      <c r="D4" s="4">
        <v>303075</v>
      </c>
      <c r="E4" s="4">
        <v>11196</v>
      </c>
      <c r="F4" s="4">
        <f>23904+20844</f>
        <v>44748</v>
      </c>
    </row>
    <row r="5" spans="1:6" ht="12.75" customHeight="1">
      <c r="A5" s="5" t="s">
        <v>31</v>
      </c>
      <c r="B5" s="4">
        <v>3071508</v>
      </c>
      <c r="C5" s="4">
        <v>7728</v>
      </c>
      <c r="D5" s="4">
        <v>310194</v>
      </c>
      <c r="E5" s="4">
        <v>11596</v>
      </c>
      <c r="F5" s="4">
        <f>18888+11596</f>
        <v>30484</v>
      </c>
    </row>
    <row r="6" spans="1:6" ht="12.75" customHeight="1">
      <c r="A6" s="5" t="s">
        <v>89</v>
      </c>
      <c r="B6" s="4">
        <v>3113289</v>
      </c>
      <c r="C6" s="4">
        <v>7762</v>
      </c>
      <c r="D6" s="4">
        <v>318157</v>
      </c>
      <c r="E6" s="4">
        <v>12129</v>
      </c>
      <c r="F6" s="4">
        <f>19517+7359</f>
        <v>26876</v>
      </c>
    </row>
    <row r="7" spans="1:6" ht="12.75" customHeight="1">
      <c r="A7" s="5" t="s">
        <v>90</v>
      </c>
      <c r="B7" s="4">
        <v>3145777</v>
      </c>
      <c r="C7" s="4">
        <v>7692</v>
      </c>
      <c r="D7" s="4">
        <v>325175</v>
      </c>
      <c r="E7" s="4">
        <v>12847</v>
      </c>
      <c r="F7" s="87">
        <v>26876</v>
      </c>
    </row>
    <row r="8" spans="1:6" ht="12.75" customHeight="1">
      <c r="A8" s="88" t="s">
        <v>91</v>
      </c>
      <c r="B8" s="4">
        <v>3142254</v>
      </c>
      <c r="C8" s="4">
        <v>7691</v>
      </c>
      <c r="D8" s="4">
        <v>372526</v>
      </c>
      <c r="E8" s="4">
        <v>12202</v>
      </c>
      <c r="F8" s="87">
        <f>SUM(F10:F18)</f>
        <v>28369</v>
      </c>
    </row>
    <row r="9" spans="1:6" ht="21.75" customHeight="1">
      <c r="A9" s="120" t="s">
        <v>118</v>
      </c>
      <c r="B9" s="120"/>
      <c r="C9" s="120"/>
      <c r="D9" s="120"/>
      <c r="E9" s="120"/>
      <c r="F9" s="120"/>
    </row>
    <row r="10" spans="1:8" ht="12.75" customHeight="1">
      <c r="A10" s="6" t="s">
        <v>3</v>
      </c>
      <c r="B10" s="4">
        <v>274620</v>
      </c>
      <c r="C10" s="4">
        <v>591</v>
      </c>
      <c r="D10" s="4">
        <v>32483</v>
      </c>
      <c r="E10" s="4">
        <v>1041</v>
      </c>
      <c r="F10" s="4">
        <f>595+1505</f>
        <v>2100</v>
      </c>
      <c r="H10" s="89"/>
    </row>
    <row r="11" spans="1:6" ht="12.75" customHeight="1">
      <c r="A11" s="6" t="s">
        <v>4</v>
      </c>
      <c r="B11" s="4">
        <v>158740</v>
      </c>
      <c r="C11" s="4">
        <v>269</v>
      </c>
      <c r="D11" s="4">
        <v>15442</v>
      </c>
      <c r="E11" s="4">
        <v>810</v>
      </c>
      <c r="F11" s="4">
        <f>467+1325</f>
        <v>1792</v>
      </c>
    </row>
    <row r="12" spans="1:6" ht="12.75" customHeight="1">
      <c r="A12" s="6" t="s">
        <v>1</v>
      </c>
      <c r="B12" s="4">
        <v>750021</v>
      </c>
      <c r="C12" s="4">
        <v>1669</v>
      </c>
      <c r="D12" s="4">
        <v>77862</v>
      </c>
      <c r="E12" s="4">
        <v>3551</v>
      </c>
      <c r="F12" s="4">
        <f>2510+6715</f>
        <v>9225</v>
      </c>
    </row>
    <row r="13" spans="1:6" ht="12.75" customHeight="1">
      <c r="A13" s="6" t="s">
        <v>5</v>
      </c>
      <c r="B13" s="4">
        <v>101955</v>
      </c>
      <c r="C13" s="4">
        <v>410</v>
      </c>
      <c r="D13" s="4">
        <v>11165</v>
      </c>
      <c r="E13" s="4">
        <v>306</v>
      </c>
      <c r="F13" s="4">
        <f>173+483</f>
        <v>656</v>
      </c>
    </row>
    <row r="14" spans="1:6" ht="12.75" customHeight="1">
      <c r="A14" s="6" t="s">
        <v>2</v>
      </c>
      <c r="B14" s="4">
        <v>400578</v>
      </c>
      <c r="C14" s="4">
        <v>1081</v>
      </c>
      <c r="D14" s="4">
        <v>40560</v>
      </c>
      <c r="E14" s="4">
        <v>1153</v>
      </c>
      <c r="F14" s="4">
        <f>725+1635</f>
        <v>2360</v>
      </c>
    </row>
    <row r="15" spans="1:6" ht="12.75" customHeight="1">
      <c r="A15" s="6" t="s">
        <v>0</v>
      </c>
      <c r="B15" s="4">
        <v>724560</v>
      </c>
      <c r="C15" s="4">
        <v>2543</v>
      </c>
      <c r="D15" s="4">
        <v>61694</v>
      </c>
      <c r="E15" s="4">
        <v>2334</v>
      </c>
      <c r="F15" s="4">
        <f>1302+3831</f>
        <v>5133</v>
      </c>
    </row>
    <row r="16" spans="1:6" ht="12.75" customHeight="1">
      <c r="A16" s="6" t="s">
        <v>6</v>
      </c>
      <c r="B16" s="4">
        <v>207158</v>
      </c>
      <c r="C16" s="4">
        <v>273</v>
      </c>
      <c r="D16" s="4">
        <v>27177</v>
      </c>
      <c r="E16" s="4">
        <v>1049</v>
      </c>
      <c r="F16" s="4">
        <f>786+1391</f>
        <v>2177</v>
      </c>
    </row>
    <row r="17" spans="1:6" ht="12.75" customHeight="1">
      <c r="A17" s="6" t="s">
        <v>7</v>
      </c>
      <c r="B17" s="4">
        <v>253123</v>
      </c>
      <c r="C17" s="4">
        <v>339</v>
      </c>
      <c r="D17" s="4">
        <v>25868</v>
      </c>
      <c r="E17" s="4">
        <v>763</v>
      </c>
      <c r="F17" s="4">
        <f>622+1072</f>
        <v>1694</v>
      </c>
    </row>
    <row r="18" spans="1:8" ht="12.75" customHeight="1">
      <c r="A18" s="6" t="s">
        <v>8</v>
      </c>
      <c r="B18" s="4">
        <v>271499</v>
      </c>
      <c r="C18" s="4">
        <v>516</v>
      </c>
      <c r="D18" s="4">
        <v>34918</v>
      </c>
      <c r="E18" s="4">
        <v>1195</v>
      </c>
      <c r="F18" s="4">
        <f>815+2417</f>
        <v>3232</v>
      </c>
      <c r="H18" s="89"/>
    </row>
    <row r="19" spans="1:6" ht="21.75" customHeight="1">
      <c r="A19" s="120" t="s">
        <v>119</v>
      </c>
      <c r="B19" s="120"/>
      <c r="C19" s="120"/>
      <c r="D19" s="120"/>
      <c r="E19" s="120"/>
      <c r="F19" s="120"/>
    </row>
    <row r="20" spans="1:6" ht="18" customHeight="1">
      <c r="A20" s="101" t="s">
        <v>120</v>
      </c>
      <c r="B20" s="4">
        <v>12429031</v>
      </c>
      <c r="C20" s="4">
        <v>39429</v>
      </c>
      <c r="D20" s="4">
        <v>1490534</v>
      </c>
      <c r="E20" s="4">
        <v>57020</v>
      </c>
      <c r="F20" s="87">
        <v>124297</v>
      </c>
    </row>
    <row r="21" spans="1:13" ht="12.75" customHeight="1">
      <c r="A21" s="101" t="s">
        <v>121</v>
      </c>
      <c r="B21" s="4">
        <f>B22-B20</f>
        <v>24649243</v>
      </c>
      <c r="C21" s="4">
        <f>C22-C20</f>
        <v>60108</v>
      </c>
      <c r="D21" s="4">
        <f>D22-D20</f>
        <v>3176884</v>
      </c>
      <c r="E21" s="4">
        <f>E22-E20</f>
        <v>97555</v>
      </c>
      <c r="F21" s="87">
        <f>F22-F20</f>
        <v>227368</v>
      </c>
      <c r="G21" s="4"/>
      <c r="I21" s="4"/>
      <c r="J21" s="4"/>
      <c r="K21" s="4"/>
      <c r="L21" s="4"/>
      <c r="M21" s="4"/>
    </row>
    <row r="22" spans="1:8" s="7" customFormat="1" ht="12.75" customHeight="1">
      <c r="A22" s="101" t="s">
        <v>122</v>
      </c>
      <c r="B22" s="4">
        <v>37078274</v>
      </c>
      <c r="C22" s="4">
        <v>99537</v>
      </c>
      <c r="D22" s="4">
        <v>4667418</v>
      </c>
      <c r="E22" s="4">
        <v>154575</v>
      </c>
      <c r="F22" s="87">
        <v>351665</v>
      </c>
      <c r="H22" s="3"/>
    </row>
    <row r="23" spans="1:6" s="7" customFormat="1" ht="24.75" customHeight="1">
      <c r="A23" s="15" t="s">
        <v>123</v>
      </c>
      <c r="B23" s="14">
        <f>+B8*100/B22</f>
        <v>8.474650141481774</v>
      </c>
      <c r="C23" s="14">
        <f>+C8*100/C22</f>
        <v>7.726774968102314</v>
      </c>
      <c r="D23" s="14">
        <f>+D8*100/D22</f>
        <v>7.981414992186258</v>
      </c>
      <c r="E23" s="14">
        <f>+E8*100/E22</f>
        <v>7.893902636260715</v>
      </c>
      <c r="F23" s="14">
        <f>+F8*100/F22</f>
        <v>8.067052450485548</v>
      </c>
    </row>
    <row r="24" spans="1:6" ht="12.75">
      <c r="A24" s="8"/>
      <c r="B24" s="9"/>
      <c r="C24" s="9"/>
      <c r="D24" s="9"/>
      <c r="E24" s="9"/>
      <c r="F24" s="9"/>
    </row>
    <row r="25" spans="1:6" ht="13.5" customHeight="1">
      <c r="A25" s="101" t="s">
        <v>124</v>
      </c>
      <c r="B25" s="101"/>
      <c r="C25" s="101"/>
      <c r="D25" s="6"/>
      <c r="E25" s="6"/>
      <c r="F25" s="6"/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15" sqref="I15"/>
    </sheetView>
  </sheetViews>
  <sheetFormatPr defaultColWidth="8.88671875" defaultRowHeight="15.75"/>
  <cols>
    <col min="1" max="1" width="17.5546875" style="3" customWidth="1"/>
    <col min="2" max="3" width="9.77734375" style="3" hidden="1" customWidth="1"/>
    <col min="4" max="7" width="10.77734375" style="3" customWidth="1"/>
    <col min="8" max="8" width="8.88671875" style="3" customWidth="1"/>
    <col min="9" max="10" width="9.99609375" style="3" bestFit="1" customWidth="1"/>
    <col min="11" max="16384" width="8.88671875" style="3" customWidth="1"/>
  </cols>
  <sheetData>
    <row r="1" spans="1:7" ht="24.75" customHeight="1">
      <c r="A1" s="2" t="s">
        <v>102</v>
      </c>
      <c r="B1" s="1"/>
      <c r="C1" s="1"/>
      <c r="D1" s="1"/>
      <c r="E1" s="1"/>
      <c r="F1" s="1"/>
      <c r="G1" s="1"/>
    </row>
    <row r="2" spans="1:7" ht="30" customHeight="1">
      <c r="A2" s="68"/>
      <c r="B2" s="13" t="s">
        <v>13</v>
      </c>
      <c r="C2" s="13" t="s">
        <v>9</v>
      </c>
      <c r="D2" s="100" t="s">
        <v>164</v>
      </c>
      <c r="E2" s="100" t="s">
        <v>165</v>
      </c>
      <c r="F2" s="100" t="s">
        <v>166</v>
      </c>
      <c r="G2" s="100" t="s">
        <v>167</v>
      </c>
    </row>
    <row r="3" spans="1:7" ht="21.75" customHeight="1">
      <c r="A3" s="121" t="s">
        <v>168</v>
      </c>
      <c r="B3" s="121"/>
      <c r="C3" s="121"/>
      <c r="D3" s="121"/>
      <c r="E3" s="121"/>
      <c r="F3" s="121"/>
      <c r="G3" s="121"/>
    </row>
    <row r="4" spans="1:8" ht="12.75" customHeight="1">
      <c r="A4" s="5" t="s">
        <v>26</v>
      </c>
      <c r="B4" s="4"/>
      <c r="C4" s="4"/>
      <c r="D4" s="29">
        <v>10750.5</v>
      </c>
      <c r="E4" s="4">
        <v>1758978</v>
      </c>
      <c r="F4" s="4">
        <v>84635</v>
      </c>
      <c r="G4" s="29">
        <v>370713</v>
      </c>
      <c r="H4" s="4"/>
    </row>
    <row r="5" spans="1:8" ht="12.75" customHeight="1">
      <c r="A5" s="5" t="s">
        <v>31</v>
      </c>
      <c r="B5" s="4"/>
      <c r="C5" s="4"/>
      <c r="D5" s="29">
        <v>9977.5</v>
      </c>
      <c r="E5" s="4">
        <v>1453427</v>
      </c>
      <c r="F5" s="4">
        <v>77281</v>
      </c>
      <c r="G5" s="29">
        <v>298964.1</v>
      </c>
      <c r="H5" s="4"/>
    </row>
    <row r="6" spans="1:8" ht="12.75" customHeight="1">
      <c r="A6" s="5" t="s">
        <v>89</v>
      </c>
      <c r="B6" s="4"/>
      <c r="C6" s="4"/>
      <c r="D6" s="29">
        <v>8888.5</v>
      </c>
      <c r="E6" s="4">
        <v>1281927</v>
      </c>
      <c r="F6" s="4">
        <v>65799</v>
      </c>
      <c r="G6" s="29">
        <v>280351.2</v>
      </c>
      <c r="H6" s="4"/>
    </row>
    <row r="7" spans="1:8" ht="12.75" customHeight="1">
      <c r="A7" s="5" t="s">
        <v>90</v>
      </c>
      <c r="B7" s="4"/>
      <c r="C7" s="4"/>
      <c r="D7" s="29">
        <v>8908</v>
      </c>
      <c r="E7" s="4">
        <v>1284080</v>
      </c>
      <c r="F7" s="4">
        <v>64894</v>
      </c>
      <c r="G7" s="29">
        <v>269368.2</v>
      </c>
      <c r="H7" s="4"/>
    </row>
    <row r="8" spans="1:8" ht="12.75" customHeight="1">
      <c r="A8" s="88" t="s">
        <v>91</v>
      </c>
      <c r="B8" s="4"/>
      <c r="C8" s="4"/>
      <c r="D8" s="29">
        <v>3745</v>
      </c>
      <c r="E8" s="4">
        <v>645432</v>
      </c>
      <c r="F8" s="4">
        <v>33103</v>
      </c>
      <c r="G8" s="29">
        <v>159918.3</v>
      </c>
      <c r="H8" s="4"/>
    </row>
    <row r="9" spans="1:7" ht="21" customHeight="1">
      <c r="A9" s="120" t="s">
        <v>169</v>
      </c>
      <c r="B9" s="120"/>
      <c r="C9" s="120"/>
      <c r="D9" s="120"/>
      <c r="E9" s="120"/>
      <c r="F9" s="120"/>
      <c r="G9" s="120"/>
    </row>
    <row r="10" spans="1:7" ht="15" customHeight="1">
      <c r="A10" s="105" t="s">
        <v>170</v>
      </c>
      <c r="B10" s="69">
        <v>8279</v>
      </c>
      <c r="C10" s="69">
        <v>9758</v>
      </c>
      <c r="D10" s="70">
        <v>1385.5</v>
      </c>
      <c r="E10" s="69">
        <v>286360</v>
      </c>
      <c r="F10" s="69">
        <v>12760</v>
      </c>
      <c r="G10" s="70">
        <v>44418.2</v>
      </c>
    </row>
    <row r="11" spans="1:7" ht="24.75" customHeight="1">
      <c r="A11" s="106" t="s">
        <v>171</v>
      </c>
      <c r="B11" s="69">
        <v>74279</v>
      </c>
      <c r="C11" s="69">
        <v>89279</v>
      </c>
      <c r="D11" s="70">
        <v>341</v>
      </c>
      <c r="E11" s="69">
        <v>65340</v>
      </c>
      <c r="F11" s="70" t="s">
        <v>173</v>
      </c>
      <c r="G11" s="70" t="s">
        <v>173</v>
      </c>
    </row>
    <row r="12" spans="1:7" ht="15" customHeight="1">
      <c r="A12" s="105" t="s">
        <v>27</v>
      </c>
      <c r="B12" s="69">
        <v>13586</v>
      </c>
      <c r="C12" s="69">
        <v>4762</v>
      </c>
      <c r="D12" s="70">
        <v>368.5</v>
      </c>
      <c r="E12" s="69">
        <v>35268</v>
      </c>
      <c r="F12" s="69">
        <v>2167</v>
      </c>
      <c r="G12" s="70">
        <v>9153.1</v>
      </c>
    </row>
    <row r="13" spans="1:7" ht="15" customHeight="1">
      <c r="A13" s="105" t="s">
        <v>172</v>
      </c>
      <c r="B13" s="69">
        <v>11011</v>
      </c>
      <c r="C13" s="69">
        <v>3764</v>
      </c>
      <c r="D13" s="70">
        <v>1442.5</v>
      </c>
      <c r="E13" s="69">
        <v>205984</v>
      </c>
      <c r="F13" s="69">
        <v>9951</v>
      </c>
      <c r="G13" s="70">
        <v>42231</v>
      </c>
    </row>
    <row r="14" spans="1:7" ht="15" customHeight="1">
      <c r="A14" s="105" t="s">
        <v>28</v>
      </c>
      <c r="B14" s="69">
        <v>1050</v>
      </c>
      <c r="C14" s="69">
        <v>5114</v>
      </c>
      <c r="D14" s="70">
        <v>109.5</v>
      </c>
      <c r="E14" s="69">
        <v>24128</v>
      </c>
      <c r="F14" s="69">
        <v>5059</v>
      </c>
      <c r="G14" s="70">
        <v>31090.5</v>
      </c>
    </row>
    <row r="15" spans="1:7" ht="30" customHeight="1">
      <c r="A15" s="107" t="s">
        <v>30</v>
      </c>
      <c r="B15" s="69">
        <v>567</v>
      </c>
      <c r="C15" s="69">
        <v>7318</v>
      </c>
      <c r="D15" s="29">
        <v>98</v>
      </c>
      <c r="E15" s="4">
        <v>28352</v>
      </c>
      <c r="F15" s="4">
        <v>3166</v>
      </c>
      <c r="G15" s="29">
        <v>33025.5</v>
      </c>
    </row>
    <row r="16" spans="1:7" ht="15" customHeight="1">
      <c r="A16" s="105" t="s">
        <v>29</v>
      </c>
      <c r="B16" s="69">
        <v>2528</v>
      </c>
      <c r="C16" s="69">
        <v>13099</v>
      </c>
      <c r="D16" s="70" t="s">
        <v>173</v>
      </c>
      <c r="E16" s="70" t="s">
        <v>173</v>
      </c>
      <c r="F16" s="70" t="s">
        <v>173</v>
      </c>
      <c r="G16" s="70" t="s">
        <v>173</v>
      </c>
    </row>
    <row r="17" spans="1:7" ht="12.75" customHeight="1">
      <c r="A17" s="6"/>
      <c r="B17" s="4"/>
      <c r="C17" s="4"/>
      <c r="D17" s="29"/>
      <c r="E17" s="29"/>
      <c r="F17" s="29"/>
      <c r="G17" s="29"/>
    </row>
    <row r="18" spans="1:7" ht="12.75" customHeight="1">
      <c r="A18" s="101" t="s">
        <v>117</v>
      </c>
      <c r="B18" s="4"/>
      <c r="C18" s="4"/>
      <c r="D18" s="29">
        <v>3745</v>
      </c>
      <c r="E18" s="4">
        <v>645432</v>
      </c>
      <c r="F18" s="4">
        <v>33103</v>
      </c>
      <c r="G18" s="29">
        <v>159918.3</v>
      </c>
    </row>
    <row r="19" spans="1:7" ht="12.75" customHeight="1">
      <c r="A19" s="101" t="s">
        <v>122</v>
      </c>
      <c r="B19" s="4"/>
      <c r="C19" s="4"/>
      <c r="D19" s="29">
        <v>40381.5</v>
      </c>
      <c r="E19" s="4">
        <v>6613533</v>
      </c>
      <c r="F19" s="4">
        <v>1043876</v>
      </c>
      <c r="G19" s="29">
        <v>1771156.3</v>
      </c>
    </row>
    <row r="20" spans="1:7" ht="24.75" customHeight="1">
      <c r="A20" s="15" t="s">
        <v>123</v>
      </c>
      <c r="B20" s="50" t="e">
        <f>#REF!/B19*100</f>
        <v>#REF!</v>
      </c>
      <c r="C20" s="50" t="e">
        <f>#REF!/C19*100</f>
        <v>#REF!</v>
      </c>
      <c r="D20" s="50">
        <f>D7/D19*100</f>
        <v>22.05960650297785</v>
      </c>
      <c r="E20" s="50">
        <f>E7/E19*100</f>
        <v>19.415946060902698</v>
      </c>
      <c r="F20" s="50">
        <f>F7/F19*100</f>
        <v>6.216638757860129</v>
      </c>
      <c r="G20" s="50">
        <f>G7/G19*100</f>
        <v>15.208606942255745</v>
      </c>
    </row>
    <row r="21" spans="1:7" ht="12.75">
      <c r="A21" s="8"/>
      <c r="B21" s="9"/>
      <c r="C21" s="9"/>
      <c r="D21" s="9"/>
      <c r="E21" s="9"/>
      <c r="F21" s="9"/>
      <c r="G21" s="9"/>
    </row>
    <row r="22" spans="1:7" ht="27" customHeight="1">
      <c r="A22" s="148" t="s">
        <v>174</v>
      </c>
      <c r="B22" s="148"/>
      <c r="C22" s="148"/>
      <c r="D22" s="148"/>
      <c r="E22" s="148"/>
      <c r="F22" s="148"/>
      <c r="G22" s="148"/>
    </row>
  </sheetData>
  <sheetProtection/>
  <mergeCells count="3">
    <mergeCell ref="A22:G22"/>
    <mergeCell ref="A9:G9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8" sqref="J18"/>
    </sheetView>
  </sheetViews>
  <sheetFormatPr defaultColWidth="7.10546875" defaultRowHeight="15.75"/>
  <cols>
    <col min="1" max="1" width="12.6640625" style="21" customWidth="1"/>
    <col min="2" max="4" width="7.77734375" style="21" customWidth="1"/>
    <col min="5" max="5" width="0.88671875" style="21" customWidth="1"/>
    <col min="6" max="7" width="9.21484375" style="21" customWidth="1"/>
    <col min="8" max="8" width="7.77734375" style="21" customWidth="1"/>
    <col min="9" max="9" width="7.10546875" style="21" customWidth="1"/>
    <col min="10" max="10" width="8.3359375" style="21" bestFit="1" customWidth="1"/>
    <col min="11" max="16384" width="7.10546875" style="21" customWidth="1"/>
  </cols>
  <sheetData>
    <row r="1" spans="1:8" ht="30" customHeight="1">
      <c r="A1" s="149" t="s">
        <v>103</v>
      </c>
      <c r="B1" s="150"/>
      <c r="C1" s="150"/>
      <c r="D1" s="150"/>
      <c r="E1" s="150"/>
      <c r="F1" s="150"/>
      <c r="G1" s="150"/>
      <c r="H1" s="150"/>
    </row>
    <row r="2" spans="1:8" ht="25.5" customHeight="1">
      <c r="A2" s="26"/>
      <c r="B2" s="153" t="s">
        <v>179</v>
      </c>
      <c r="C2" s="153"/>
      <c r="D2" s="153"/>
      <c r="E2" s="110"/>
      <c r="F2" s="153" t="s">
        <v>165</v>
      </c>
      <c r="G2" s="153"/>
      <c r="H2" s="153"/>
    </row>
    <row r="3" spans="1:8" ht="39" customHeight="1">
      <c r="A3" s="23"/>
      <c r="B3" s="111" t="s">
        <v>180</v>
      </c>
      <c r="C3" s="58" t="s">
        <v>181</v>
      </c>
      <c r="D3" s="111" t="s">
        <v>182</v>
      </c>
      <c r="E3" s="111"/>
      <c r="F3" s="111" t="s">
        <v>180</v>
      </c>
      <c r="G3" s="58" t="s">
        <v>181</v>
      </c>
      <c r="H3" s="112" t="s">
        <v>182</v>
      </c>
    </row>
    <row r="4" spans="1:8" ht="12.75">
      <c r="A4" s="22"/>
      <c r="B4" s="30"/>
      <c r="C4" s="30"/>
      <c r="D4" s="30"/>
      <c r="E4" s="30"/>
      <c r="F4" s="30"/>
      <c r="G4" s="30"/>
      <c r="H4" s="30"/>
    </row>
    <row r="5" spans="1:10" ht="12.75">
      <c r="A5" s="21" t="s">
        <v>17</v>
      </c>
      <c r="B5" s="25">
        <v>42925</v>
      </c>
      <c r="C5" s="25">
        <v>3518</v>
      </c>
      <c r="D5" s="28">
        <v>3.3</v>
      </c>
      <c r="E5" s="25"/>
      <c r="F5" s="25">
        <v>4585199</v>
      </c>
      <c r="G5" s="25">
        <v>204988</v>
      </c>
      <c r="H5" s="28">
        <v>-7.7</v>
      </c>
      <c r="J5" s="53"/>
    </row>
    <row r="6" spans="1:8" ht="12.75">
      <c r="A6" s="22"/>
      <c r="B6" s="25"/>
      <c r="C6" s="25"/>
      <c r="D6" s="28"/>
      <c r="E6" s="25"/>
      <c r="F6" s="25"/>
      <c r="G6" s="25"/>
      <c r="H6" s="28"/>
    </row>
    <row r="7" spans="1:8" ht="12.75">
      <c r="A7" s="22" t="s">
        <v>18</v>
      </c>
      <c r="B7" s="4">
        <v>54370</v>
      </c>
      <c r="C7" s="25">
        <v>4805</v>
      </c>
      <c r="D7" s="29">
        <v>-9.4</v>
      </c>
      <c r="E7" s="4"/>
      <c r="F7" s="4">
        <v>6147119</v>
      </c>
      <c r="G7" s="25">
        <v>369834</v>
      </c>
      <c r="H7" s="29">
        <v>-9.3</v>
      </c>
    </row>
    <row r="8" spans="1:8" ht="12.75">
      <c r="A8" s="22"/>
      <c r="B8" s="4"/>
      <c r="C8" s="4"/>
      <c r="D8" s="29"/>
      <c r="E8" s="4"/>
      <c r="F8" s="4"/>
      <c r="G8" s="4"/>
      <c r="H8" s="29"/>
    </row>
    <row r="9" spans="1:8" ht="12.75">
      <c r="A9" s="22" t="s">
        <v>19</v>
      </c>
      <c r="B9" s="4">
        <v>13239</v>
      </c>
      <c r="C9" s="4">
        <v>533</v>
      </c>
      <c r="D9" s="29">
        <v>1</v>
      </c>
      <c r="E9" s="4"/>
      <c r="F9" s="4">
        <v>1577732</v>
      </c>
      <c r="G9" s="4">
        <v>4316</v>
      </c>
      <c r="H9" s="29">
        <v>7.4</v>
      </c>
    </row>
    <row r="10" spans="1:8" ht="12.75">
      <c r="A10" s="22"/>
      <c r="B10" s="4"/>
      <c r="C10" s="4"/>
      <c r="D10" s="29"/>
      <c r="E10" s="4"/>
      <c r="F10" s="4"/>
      <c r="G10" s="4"/>
      <c r="H10" s="29"/>
    </row>
    <row r="11" spans="1:8" ht="12.75">
      <c r="A11" s="22" t="s">
        <v>24</v>
      </c>
      <c r="B11" s="4">
        <v>4150</v>
      </c>
      <c r="C11" s="4">
        <v>437</v>
      </c>
      <c r="D11" s="29">
        <v>1.8</v>
      </c>
      <c r="E11" s="4"/>
      <c r="F11" s="4">
        <v>125093</v>
      </c>
      <c r="G11" s="4">
        <v>12605</v>
      </c>
      <c r="H11" s="29">
        <v>-7</v>
      </c>
    </row>
    <row r="12" spans="1:8" ht="12.75">
      <c r="A12" s="22"/>
      <c r="B12" s="4"/>
      <c r="C12" s="4"/>
      <c r="D12" s="29"/>
      <c r="E12" s="4"/>
      <c r="F12" s="4"/>
      <c r="G12" s="4"/>
      <c r="H12" s="29"/>
    </row>
    <row r="13" spans="1:8" ht="12.75">
      <c r="A13" s="22" t="s">
        <v>23</v>
      </c>
      <c r="B13" s="4">
        <v>3216</v>
      </c>
      <c r="C13" s="4">
        <v>864</v>
      </c>
      <c r="D13" s="29">
        <v>-17.1</v>
      </c>
      <c r="E13" s="4"/>
      <c r="F13" s="4">
        <v>170274</v>
      </c>
      <c r="G13" s="4">
        <v>47110</v>
      </c>
      <c r="H13" s="29">
        <v>-8.2</v>
      </c>
    </row>
    <row r="14" spans="1:8" ht="12.75">
      <c r="A14" s="22"/>
      <c r="B14" s="4"/>
      <c r="C14" s="4"/>
      <c r="D14" s="29"/>
      <c r="E14" s="4"/>
      <c r="F14" s="4"/>
      <c r="G14" s="4"/>
      <c r="H14" s="29"/>
    </row>
    <row r="15" spans="1:8" ht="12.75">
      <c r="A15" s="113" t="s">
        <v>183</v>
      </c>
      <c r="B15" s="56">
        <v>1401663</v>
      </c>
      <c r="C15" s="56">
        <v>97399</v>
      </c>
      <c r="D15" s="55">
        <v>1.2</v>
      </c>
      <c r="E15" s="56"/>
      <c r="F15" s="56">
        <v>146000783</v>
      </c>
      <c r="G15" s="56">
        <v>5872396</v>
      </c>
      <c r="H15" s="55">
        <v>6.5</v>
      </c>
    </row>
    <row r="16" spans="1:8" ht="12.75">
      <c r="A16" s="23"/>
      <c r="B16" s="9"/>
      <c r="C16" s="9"/>
      <c r="D16" s="35"/>
      <c r="E16" s="9"/>
      <c r="F16" s="9"/>
      <c r="G16" s="9"/>
      <c r="H16" s="35"/>
    </row>
    <row r="17" spans="1:8" ht="25.5" customHeight="1">
      <c r="A17" s="159" t="s">
        <v>178</v>
      </c>
      <c r="B17" s="160"/>
      <c r="C17" s="160"/>
      <c r="D17" s="160"/>
      <c r="E17" s="160"/>
      <c r="F17" s="160"/>
      <c r="G17" s="160"/>
      <c r="H17" s="160"/>
    </row>
    <row r="18" ht="24.75" customHeight="1"/>
    <row r="19" spans="1:8" ht="30" customHeight="1">
      <c r="A19" s="155" t="s">
        <v>104</v>
      </c>
      <c r="B19" s="156"/>
      <c r="C19" s="156"/>
      <c r="D19" s="156"/>
      <c r="E19" s="156"/>
      <c r="F19" s="156"/>
      <c r="G19" s="156"/>
      <c r="H19" s="156"/>
    </row>
    <row r="20" spans="1:8" ht="24.75" customHeight="1">
      <c r="A20" s="26"/>
      <c r="B20" s="157" t="s">
        <v>184</v>
      </c>
      <c r="C20" s="153" t="s">
        <v>15</v>
      </c>
      <c r="D20" s="154"/>
      <c r="E20" s="154"/>
      <c r="F20" s="154"/>
      <c r="G20" s="31"/>
      <c r="H20" s="31"/>
    </row>
    <row r="21" spans="1:8" ht="39" customHeight="1">
      <c r="A21" s="23"/>
      <c r="B21" s="158"/>
      <c r="C21" s="111" t="s">
        <v>130</v>
      </c>
      <c r="D21" s="58" t="s">
        <v>181</v>
      </c>
      <c r="E21" s="115"/>
      <c r="F21" s="111" t="s">
        <v>25</v>
      </c>
      <c r="G21" s="31"/>
      <c r="H21" s="48"/>
    </row>
    <row r="22" spans="1:8" ht="12.75">
      <c r="A22" s="26"/>
      <c r="B22" s="27"/>
      <c r="C22" s="30"/>
      <c r="E22" s="22"/>
      <c r="F22" s="30"/>
      <c r="G22" s="30"/>
      <c r="H22" s="30"/>
    </row>
    <row r="23" spans="1:8" ht="12.75">
      <c r="A23" s="22" t="s">
        <v>17</v>
      </c>
      <c r="B23" s="4">
        <v>23402</v>
      </c>
      <c r="C23" s="4">
        <v>2366</v>
      </c>
      <c r="D23" s="24">
        <v>0</v>
      </c>
      <c r="E23" s="22"/>
      <c r="F23" s="29">
        <v>19.6</v>
      </c>
      <c r="G23" s="4"/>
      <c r="H23" s="29"/>
    </row>
    <row r="24" spans="1:8" ht="12.75">
      <c r="A24" s="22"/>
      <c r="B24" s="34"/>
      <c r="C24" s="4"/>
      <c r="D24" s="24"/>
      <c r="E24" s="22"/>
      <c r="F24" s="29"/>
      <c r="G24" s="4"/>
      <c r="H24" s="29"/>
    </row>
    <row r="25" spans="1:8" ht="12.75">
      <c r="A25" s="22" t="s">
        <v>18</v>
      </c>
      <c r="B25" s="4">
        <v>36006</v>
      </c>
      <c r="C25" s="4">
        <v>7871</v>
      </c>
      <c r="D25" s="4">
        <v>43</v>
      </c>
      <c r="E25" s="22"/>
      <c r="F25" s="29">
        <v>-12.2</v>
      </c>
      <c r="G25" s="4"/>
      <c r="H25" s="29"/>
    </row>
    <row r="26" spans="1:8" ht="12.75">
      <c r="A26" s="22"/>
      <c r="B26" s="4"/>
      <c r="C26" s="4"/>
      <c r="D26" s="24"/>
      <c r="E26" s="22"/>
      <c r="F26" s="29"/>
      <c r="G26" s="4"/>
      <c r="H26" s="29"/>
    </row>
    <row r="27" spans="1:8" ht="12.75">
      <c r="A27" s="22" t="s">
        <v>19</v>
      </c>
      <c r="B27" s="4">
        <v>860</v>
      </c>
      <c r="C27" s="4">
        <v>40</v>
      </c>
      <c r="D27" s="4">
        <v>0</v>
      </c>
      <c r="E27" s="22"/>
      <c r="F27" s="29">
        <v>201.2</v>
      </c>
      <c r="G27" s="4"/>
      <c r="H27" s="29"/>
    </row>
    <row r="28" spans="1:8" ht="12.75">
      <c r="A28" s="22"/>
      <c r="B28" s="4"/>
      <c r="C28" s="4"/>
      <c r="D28" s="24"/>
      <c r="E28" s="4"/>
      <c r="F28" s="4"/>
      <c r="G28" s="4"/>
      <c r="H28" s="29"/>
    </row>
    <row r="29" spans="1:8" ht="12.75">
      <c r="A29" s="22" t="s">
        <v>24</v>
      </c>
      <c r="B29" s="87" t="s">
        <v>14</v>
      </c>
      <c r="C29" s="4">
        <v>69</v>
      </c>
      <c r="D29" s="24">
        <v>6</v>
      </c>
      <c r="E29" s="4"/>
      <c r="F29" s="29">
        <v>13.6</v>
      </c>
      <c r="G29" s="4"/>
      <c r="H29" s="29"/>
    </row>
    <row r="30" spans="1:8" ht="12.75">
      <c r="A30" s="22"/>
      <c r="B30" s="4"/>
      <c r="C30" s="4"/>
      <c r="D30" s="24"/>
      <c r="E30" s="4"/>
      <c r="F30" s="29"/>
      <c r="G30" s="4"/>
      <c r="H30" s="29"/>
    </row>
    <row r="31" spans="1:8" ht="12.75">
      <c r="A31" s="22" t="s">
        <v>23</v>
      </c>
      <c r="B31" s="87" t="s">
        <v>14</v>
      </c>
      <c r="C31" s="4">
        <v>32</v>
      </c>
      <c r="D31" s="4">
        <v>2</v>
      </c>
      <c r="E31" s="4"/>
      <c r="F31" s="29">
        <v>2.6</v>
      </c>
      <c r="G31" s="4"/>
      <c r="H31" s="29"/>
    </row>
    <row r="32" spans="1:8" ht="12.75">
      <c r="A32" s="22"/>
      <c r="B32" s="4"/>
      <c r="C32" s="4"/>
      <c r="D32" s="24"/>
      <c r="E32" s="4"/>
      <c r="F32" s="29"/>
      <c r="G32" s="4"/>
      <c r="H32" s="29"/>
    </row>
    <row r="33" spans="1:8" ht="12.75">
      <c r="A33" s="114" t="s">
        <v>183</v>
      </c>
      <c r="B33" s="4">
        <v>842338</v>
      </c>
      <c r="C33" s="4">
        <v>844330</v>
      </c>
      <c r="D33" s="4">
        <v>43633</v>
      </c>
      <c r="E33" s="22"/>
      <c r="F33" s="29">
        <v>-3.4</v>
      </c>
      <c r="G33" s="4"/>
      <c r="H33" s="29"/>
    </row>
    <row r="34" spans="1:8" ht="12.75">
      <c r="A34" s="23"/>
      <c r="B34" s="9"/>
      <c r="C34" s="9"/>
      <c r="D34" s="23"/>
      <c r="E34" s="23"/>
      <c r="F34" s="35"/>
      <c r="G34" s="4"/>
      <c r="H34" s="29"/>
    </row>
    <row r="35" spans="1:8" ht="25.5" customHeight="1">
      <c r="A35" s="159" t="s">
        <v>178</v>
      </c>
      <c r="B35" s="160"/>
      <c r="C35" s="160"/>
      <c r="D35" s="160"/>
      <c r="E35" s="160"/>
      <c r="F35" s="160"/>
      <c r="G35" s="67"/>
      <c r="H35" s="67"/>
    </row>
    <row r="36" spans="1:8" ht="12.75">
      <c r="A36" s="108" t="s">
        <v>175</v>
      </c>
      <c r="B36" s="108"/>
      <c r="C36" s="108"/>
      <c r="D36" s="108"/>
      <c r="E36" s="108"/>
      <c r="F36" s="108"/>
      <c r="G36" s="108"/>
      <c r="H36" s="108"/>
    </row>
    <row r="37" spans="1:8" ht="12.75">
      <c r="A37" s="108" t="s">
        <v>176</v>
      </c>
      <c r="B37" s="108"/>
      <c r="C37" s="108"/>
      <c r="D37" s="108"/>
      <c r="E37" s="108"/>
      <c r="F37" s="108"/>
      <c r="G37" s="108"/>
      <c r="H37" s="108"/>
    </row>
    <row r="38" spans="1:8" ht="15.75" customHeight="1">
      <c r="A38" s="151" t="s">
        <v>177</v>
      </c>
      <c r="B38" s="151"/>
      <c r="C38" s="151"/>
      <c r="D38" s="151"/>
      <c r="E38" s="151"/>
      <c r="F38" s="151"/>
      <c r="G38" s="152"/>
      <c r="H38" s="152"/>
    </row>
    <row r="39" spans="2:6" ht="12.75">
      <c r="B39" s="33"/>
      <c r="C39" s="33"/>
      <c r="D39" s="33"/>
      <c r="F39" s="33"/>
    </row>
  </sheetData>
  <sheetProtection/>
  <mergeCells count="9">
    <mergeCell ref="A1:H1"/>
    <mergeCell ref="A38:H38"/>
    <mergeCell ref="C20:F20"/>
    <mergeCell ref="A19:H19"/>
    <mergeCell ref="B20:B21"/>
    <mergeCell ref="A35:F35"/>
    <mergeCell ref="F2:H2"/>
    <mergeCell ref="B2:D2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25">
      <selection activeCell="G9" sqref="G9"/>
    </sheetView>
  </sheetViews>
  <sheetFormatPr defaultColWidth="7.10546875" defaultRowHeight="15.75"/>
  <cols>
    <col min="1" max="1" width="29.77734375" style="21" customWidth="1"/>
    <col min="2" max="2" width="18.77734375" style="21" customWidth="1"/>
    <col min="3" max="3" width="7.10546875" style="21" customWidth="1"/>
    <col min="4" max="4" width="8.3359375" style="21" bestFit="1" customWidth="1"/>
    <col min="5" max="16384" width="7.10546875" style="21" customWidth="1"/>
  </cols>
  <sheetData>
    <row r="1" spans="1:2" ht="30" customHeight="1">
      <c r="A1" s="149" t="s">
        <v>105</v>
      </c>
      <c r="B1" s="149"/>
    </row>
    <row r="2" spans="1:2" ht="24.75" customHeight="1">
      <c r="A2" s="83"/>
      <c r="B2" s="117" t="s">
        <v>187</v>
      </c>
    </row>
    <row r="3" spans="1:2" ht="12.75" customHeight="1">
      <c r="A3" s="22"/>
      <c r="B3" s="30"/>
    </row>
    <row r="4" spans="1:4" ht="12.75">
      <c r="A4" s="21" t="s">
        <v>41</v>
      </c>
      <c r="B4" s="25">
        <v>677316</v>
      </c>
      <c r="D4" s="53"/>
    </row>
    <row r="5" spans="1:4" ht="12.75">
      <c r="A5" s="21" t="s">
        <v>42</v>
      </c>
      <c r="B5" s="25">
        <v>687273</v>
      </c>
      <c r="D5" s="53"/>
    </row>
    <row r="6" spans="1:4" ht="12.75">
      <c r="A6" s="21" t="s">
        <v>45</v>
      </c>
      <c r="B6" s="25">
        <v>220365</v>
      </c>
      <c r="D6" s="53"/>
    </row>
    <row r="7" spans="1:4" ht="12.75">
      <c r="A7" s="21" t="s">
        <v>46</v>
      </c>
      <c r="B7" s="25">
        <v>220599</v>
      </c>
      <c r="D7" s="53"/>
    </row>
    <row r="8" spans="1:4" ht="12.75">
      <c r="A8" s="21" t="s">
        <v>49</v>
      </c>
      <c r="B8" s="25">
        <v>182986</v>
      </c>
      <c r="D8" s="53"/>
    </row>
    <row r="9" spans="1:4" ht="12.75">
      <c r="A9" s="21" t="s">
        <v>50</v>
      </c>
      <c r="B9" s="25">
        <v>186850</v>
      </c>
      <c r="D9" s="53"/>
    </row>
    <row r="10" spans="1:4" ht="12.75">
      <c r="A10" s="21" t="s">
        <v>58</v>
      </c>
      <c r="B10" s="25">
        <v>53747</v>
      </c>
      <c r="D10" s="53"/>
    </row>
    <row r="11" spans="1:2" ht="12.75">
      <c r="A11" s="21" t="s">
        <v>59</v>
      </c>
      <c r="B11" s="25">
        <v>56671</v>
      </c>
    </row>
    <row r="12" spans="1:2" ht="12.75">
      <c r="A12" s="21" t="s">
        <v>62</v>
      </c>
      <c r="B12" s="25">
        <v>95010</v>
      </c>
    </row>
    <row r="13" spans="1:2" ht="12.75">
      <c r="A13" s="21" t="s">
        <v>63</v>
      </c>
      <c r="B13" s="25">
        <v>98119</v>
      </c>
    </row>
    <row r="14" spans="1:2" ht="12.75">
      <c r="A14" s="21" t="s">
        <v>64</v>
      </c>
      <c r="B14" s="25">
        <v>139631</v>
      </c>
    </row>
    <row r="15" spans="1:2" ht="12.75">
      <c r="A15" s="21" t="s">
        <v>65</v>
      </c>
      <c r="B15" s="25">
        <v>138984</v>
      </c>
    </row>
    <row r="16" spans="1:2" ht="12.75">
      <c r="A16" s="21" t="s">
        <v>72</v>
      </c>
      <c r="B16" s="25">
        <v>54710</v>
      </c>
    </row>
    <row r="17" spans="1:2" ht="12.75">
      <c r="A17" s="21" t="s">
        <v>73</v>
      </c>
      <c r="B17" s="25">
        <v>55398</v>
      </c>
    </row>
    <row r="18" spans="1:2" ht="12.75">
      <c r="A18" s="21" t="s">
        <v>75</v>
      </c>
      <c r="B18" s="25">
        <v>51431</v>
      </c>
    </row>
    <row r="19" spans="1:2" ht="12.75">
      <c r="A19" s="21" t="s">
        <v>74</v>
      </c>
      <c r="B19" s="25">
        <v>54061</v>
      </c>
    </row>
    <row r="20" spans="1:2" ht="12.75">
      <c r="A20" s="21" t="s">
        <v>76</v>
      </c>
      <c r="B20" s="25">
        <v>153076</v>
      </c>
    </row>
    <row r="21" spans="1:2" ht="12.75">
      <c r="A21" s="21" t="s">
        <v>77</v>
      </c>
      <c r="B21" s="25">
        <v>151766</v>
      </c>
    </row>
    <row r="22" spans="1:2" ht="12.75">
      <c r="A22" s="21" t="s">
        <v>80</v>
      </c>
      <c r="B22" s="25">
        <v>56901</v>
      </c>
    </row>
    <row r="23" spans="1:2" ht="12.75">
      <c r="A23" s="21" t="s">
        <v>81</v>
      </c>
      <c r="B23" s="25">
        <v>55953</v>
      </c>
    </row>
    <row r="24" spans="1:2" ht="12.75" customHeight="1">
      <c r="A24" s="22"/>
      <c r="B24" s="25"/>
    </row>
    <row r="25" spans="1:2" ht="12.75">
      <c r="A25" s="22" t="s">
        <v>39</v>
      </c>
      <c r="B25" s="4">
        <v>852739</v>
      </c>
    </row>
    <row r="26" spans="1:2" ht="12.75">
      <c r="A26" s="22" t="s">
        <v>40</v>
      </c>
      <c r="B26" s="4">
        <v>848081</v>
      </c>
    </row>
    <row r="27" spans="1:2" ht="12.75">
      <c r="A27" s="22" t="s">
        <v>43</v>
      </c>
      <c r="B27" s="4">
        <v>391496</v>
      </c>
    </row>
    <row r="28" spans="1:2" ht="12.75">
      <c r="A28" s="22" t="s">
        <v>44</v>
      </c>
      <c r="B28" s="4">
        <v>385736</v>
      </c>
    </row>
    <row r="29" spans="1:2" ht="12.75">
      <c r="A29" s="22" t="s">
        <v>47</v>
      </c>
      <c r="B29" s="4">
        <v>331258</v>
      </c>
    </row>
    <row r="30" spans="1:2" ht="12.75">
      <c r="A30" s="22" t="s">
        <v>48</v>
      </c>
      <c r="B30" s="4">
        <v>337272</v>
      </c>
    </row>
    <row r="31" spans="1:2" ht="12.75">
      <c r="A31" s="57" t="s">
        <v>51</v>
      </c>
      <c r="B31" s="56">
        <v>140944</v>
      </c>
    </row>
    <row r="32" spans="1:2" ht="12.75">
      <c r="A32" s="57" t="s">
        <v>82</v>
      </c>
      <c r="B32" s="56">
        <v>138931</v>
      </c>
    </row>
    <row r="33" spans="1:2" s="82" customFormat="1" ht="12.75">
      <c r="A33" s="22" t="s">
        <v>52</v>
      </c>
      <c r="B33" s="56">
        <v>118345</v>
      </c>
    </row>
    <row r="34" spans="1:2" ht="12.75">
      <c r="A34" s="22" t="s">
        <v>53</v>
      </c>
      <c r="B34" s="4">
        <v>114686</v>
      </c>
    </row>
    <row r="35" spans="1:2" ht="12.75">
      <c r="A35" s="22" t="s">
        <v>54</v>
      </c>
      <c r="B35" s="4">
        <v>124038</v>
      </c>
    </row>
    <row r="36" spans="1:2" ht="12.75">
      <c r="A36" s="22" t="s">
        <v>55</v>
      </c>
      <c r="B36" s="4">
        <v>125093</v>
      </c>
    </row>
    <row r="37" spans="1:2" ht="12.75">
      <c r="A37" s="22" t="s">
        <v>56</v>
      </c>
      <c r="B37" s="4">
        <v>113754</v>
      </c>
    </row>
    <row r="38" spans="1:2" ht="12.75">
      <c r="A38" s="22" t="s">
        <v>57</v>
      </c>
      <c r="B38" s="4">
        <v>117193</v>
      </c>
    </row>
    <row r="39" spans="1:2" ht="12.75">
      <c r="A39" s="22" t="s">
        <v>68</v>
      </c>
      <c r="B39" s="4">
        <v>72850</v>
      </c>
    </row>
    <row r="40" spans="1:2" ht="12.75">
      <c r="A40" s="22" t="s">
        <v>69</v>
      </c>
      <c r="B40" s="4">
        <v>69720</v>
      </c>
    </row>
    <row r="41" spans="1:2" ht="12.75">
      <c r="A41" s="22" t="s">
        <v>78</v>
      </c>
      <c r="B41" s="4">
        <v>78359</v>
      </c>
    </row>
    <row r="42" spans="1:2" ht="12.75">
      <c r="A42" s="22" t="s">
        <v>79</v>
      </c>
      <c r="B42" s="4">
        <v>75561</v>
      </c>
    </row>
    <row r="43" spans="1:2" ht="12.75" customHeight="1">
      <c r="A43" s="22"/>
      <c r="B43" s="4"/>
    </row>
    <row r="44" spans="1:2" ht="12.75">
      <c r="A44" s="22" t="s">
        <v>60</v>
      </c>
      <c r="B44" s="4">
        <v>111349</v>
      </c>
    </row>
    <row r="45" spans="1:2" ht="12.75">
      <c r="A45" s="22" t="s">
        <v>61</v>
      </c>
      <c r="B45" s="4">
        <v>111730</v>
      </c>
    </row>
    <row r="46" spans="1:2" ht="12.75">
      <c r="A46" s="22" t="s">
        <v>66</v>
      </c>
      <c r="B46" s="4">
        <v>56530</v>
      </c>
    </row>
    <row r="47" spans="1:2" ht="12.75">
      <c r="A47" s="22" t="s">
        <v>67</v>
      </c>
      <c r="B47" s="4">
        <v>53616</v>
      </c>
    </row>
    <row r="48" spans="1:2" ht="12.75">
      <c r="A48" s="22" t="s">
        <v>70</v>
      </c>
      <c r="B48" s="4">
        <v>66259</v>
      </c>
    </row>
    <row r="49" spans="1:2" ht="12.75">
      <c r="A49" s="22" t="s">
        <v>71</v>
      </c>
      <c r="B49" s="4">
        <v>64669</v>
      </c>
    </row>
    <row r="50" spans="1:2" ht="12.75" customHeight="1">
      <c r="A50" s="23"/>
      <c r="B50" s="9"/>
    </row>
    <row r="51" spans="1:2" ht="15.75" customHeight="1">
      <c r="A51" s="159" t="s">
        <v>185</v>
      </c>
      <c r="B51" s="160"/>
    </row>
    <row r="52" spans="1:2" ht="15" customHeight="1">
      <c r="A52" s="116" t="s">
        <v>186</v>
      </c>
      <c r="B52" s="108"/>
    </row>
    <row r="53" ht="12.75">
      <c r="B53" s="33"/>
    </row>
  </sheetData>
  <sheetProtection/>
  <mergeCells count="2">
    <mergeCell ref="A1:B1"/>
    <mergeCell ref="A51:B5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6" sqref="A16:D16"/>
    </sheetView>
  </sheetViews>
  <sheetFormatPr defaultColWidth="7.10546875" defaultRowHeight="15.75"/>
  <cols>
    <col min="1" max="1" width="12.77734375" style="21" customWidth="1"/>
    <col min="2" max="4" width="10.77734375" style="21" customWidth="1"/>
    <col min="5" max="5" width="7.4453125" style="21" bestFit="1" customWidth="1"/>
    <col min="6" max="7" width="7.5546875" style="21" bestFit="1" customWidth="1"/>
    <col min="8" max="16384" width="7.10546875" style="21" customWidth="1"/>
  </cols>
  <sheetData>
    <row r="1" spans="1:5" ht="30" customHeight="1">
      <c r="A1" s="149" t="s">
        <v>106</v>
      </c>
      <c r="B1" s="149"/>
      <c r="C1" s="149"/>
      <c r="D1" s="155"/>
      <c r="E1" s="20"/>
    </row>
    <row r="2" spans="1:6" ht="24.75" customHeight="1">
      <c r="A2" s="44"/>
      <c r="B2" s="109" t="s">
        <v>38</v>
      </c>
      <c r="C2" s="109" t="s">
        <v>188</v>
      </c>
      <c r="D2" s="31"/>
      <c r="E2" s="22"/>
      <c r="F2" s="30"/>
    </row>
    <row r="3" spans="1:6" ht="24" customHeight="1">
      <c r="A3" s="22"/>
      <c r="B3" s="22"/>
      <c r="C3" s="31"/>
      <c r="D3" s="22"/>
      <c r="E3" s="22"/>
      <c r="F3" s="22"/>
    </row>
    <row r="4" spans="1:6" ht="12.75">
      <c r="A4" s="21" t="s">
        <v>17</v>
      </c>
      <c r="B4" s="91">
        <v>48.1</v>
      </c>
      <c r="C4" s="91">
        <v>51.9</v>
      </c>
      <c r="D4" s="32"/>
      <c r="E4" s="25"/>
      <c r="F4" s="80"/>
    </row>
    <row r="5" spans="1:6" ht="12.75">
      <c r="A5" s="22"/>
      <c r="B5" s="91"/>
      <c r="C5" s="91"/>
      <c r="D5" s="32"/>
      <c r="E5" s="25"/>
      <c r="F5" s="24"/>
    </row>
    <row r="6" spans="1:6" ht="12.75">
      <c r="A6" s="22" t="s">
        <v>18</v>
      </c>
      <c r="B6" s="91">
        <v>37.5</v>
      </c>
      <c r="C6" s="91">
        <v>62.5</v>
      </c>
      <c r="D6" s="32"/>
      <c r="E6" s="4"/>
      <c r="F6" s="24"/>
    </row>
    <row r="7" spans="1:6" ht="12.75">
      <c r="A7" s="22"/>
      <c r="B7" s="91"/>
      <c r="C7" s="91"/>
      <c r="D7" s="4"/>
      <c r="E7" s="4"/>
      <c r="F7" s="24"/>
    </row>
    <row r="8" spans="1:6" ht="12.75">
      <c r="A8" s="22" t="s">
        <v>19</v>
      </c>
      <c r="B8" s="91">
        <v>94.4</v>
      </c>
      <c r="C8" s="91">
        <v>5.6</v>
      </c>
      <c r="D8" s="4"/>
      <c r="E8" s="4"/>
      <c r="F8" s="24"/>
    </row>
    <row r="9" spans="1:6" ht="12.75">
      <c r="A9" s="22"/>
      <c r="B9" s="91"/>
      <c r="C9" s="91"/>
      <c r="D9" s="4"/>
      <c r="E9" s="4"/>
      <c r="F9" s="24"/>
    </row>
    <row r="10" spans="1:6" ht="12.75">
      <c r="A10" s="22" t="s">
        <v>24</v>
      </c>
      <c r="B10" s="28" t="s">
        <v>14</v>
      </c>
      <c r="C10" s="91">
        <v>100</v>
      </c>
      <c r="D10" s="25"/>
      <c r="E10" s="4"/>
      <c r="F10" s="24"/>
    </row>
    <row r="11" spans="1:6" ht="12.75">
      <c r="A11" s="22"/>
      <c r="B11" s="91"/>
      <c r="C11" s="91"/>
      <c r="D11" s="4"/>
      <c r="E11" s="4"/>
      <c r="F11" s="24"/>
    </row>
    <row r="12" spans="1:6" ht="12.75">
      <c r="A12" s="22" t="s">
        <v>23</v>
      </c>
      <c r="B12" s="91">
        <v>0.1</v>
      </c>
      <c r="C12" s="91">
        <v>99.9</v>
      </c>
      <c r="D12" s="25"/>
      <c r="E12" s="4"/>
      <c r="F12" s="24"/>
    </row>
    <row r="13" spans="1:6" ht="12.75">
      <c r="A13" s="22"/>
      <c r="B13" s="91"/>
      <c r="C13" s="91"/>
      <c r="D13" s="4"/>
      <c r="E13" s="4"/>
      <c r="F13" s="24"/>
    </row>
    <row r="14" spans="1:5" ht="12.75">
      <c r="A14" s="114" t="s">
        <v>183</v>
      </c>
      <c r="B14" s="91">
        <v>37.5</v>
      </c>
      <c r="C14" s="91">
        <v>62.5</v>
      </c>
      <c r="D14" s="18"/>
      <c r="E14" s="4"/>
    </row>
    <row r="15" spans="1:5" ht="12.75">
      <c r="A15" s="23"/>
      <c r="B15" s="23"/>
      <c r="C15" s="23"/>
      <c r="D15" s="22"/>
      <c r="E15" s="4"/>
    </row>
    <row r="16" spans="1:4" s="36" customFormat="1" ht="25.5" customHeight="1">
      <c r="A16" s="161" t="s">
        <v>190</v>
      </c>
      <c r="B16" s="161"/>
      <c r="C16" s="161"/>
      <c r="D16" s="162"/>
    </row>
    <row r="20" spans="1:5" ht="30" customHeight="1">
      <c r="A20" s="149" t="s">
        <v>107</v>
      </c>
      <c r="B20" s="149"/>
      <c r="C20" s="149"/>
      <c r="D20" s="149"/>
      <c r="E20" s="20"/>
    </row>
    <row r="21" spans="1:6" ht="24.75" customHeight="1">
      <c r="A21" s="44"/>
      <c r="B21" s="109" t="s">
        <v>179</v>
      </c>
      <c r="C21" s="109" t="s">
        <v>189</v>
      </c>
      <c r="D21" s="109" t="s">
        <v>16</v>
      </c>
      <c r="E21" s="22"/>
      <c r="F21" s="30"/>
    </row>
    <row r="22" spans="1:6" ht="24" customHeight="1">
      <c r="A22" s="22"/>
      <c r="B22" s="22"/>
      <c r="C22" s="31"/>
      <c r="D22" s="22"/>
      <c r="E22" s="22"/>
      <c r="F22" s="22"/>
    </row>
    <row r="23" spans="1:7" ht="12.75">
      <c r="A23" s="21" t="s">
        <v>17</v>
      </c>
      <c r="B23" s="32">
        <v>7614</v>
      </c>
      <c r="C23" s="25">
        <v>875534</v>
      </c>
      <c r="D23" s="32">
        <v>237</v>
      </c>
      <c r="E23" s="25"/>
      <c r="F23" s="85"/>
      <c r="G23" s="53"/>
    </row>
    <row r="24" spans="1:6" ht="12.75">
      <c r="A24" s="22"/>
      <c r="B24" s="18"/>
      <c r="C24" s="25"/>
      <c r="D24" s="32"/>
      <c r="E24" s="25"/>
      <c r="F24" s="24"/>
    </row>
    <row r="25" spans="1:6" ht="12.75">
      <c r="A25" s="22" t="s">
        <v>18</v>
      </c>
      <c r="B25" s="18">
        <v>12358</v>
      </c>
      <c r="C25" s="4">
        <v>1360597</v>
      </c>
      <c r="D25" s="32">
        <v>272</v>
      </c>
      <c r="E25" s="4"/>
      <c r="F25" s="24"/>
    </row>
    <row r="26" spans="1:6" ht="12.75">
      <c r="A26" s="22"/>
      <c r="B26" s="18"/>
      <c r="C26" s="4"/>
      <c r="D26" s="4"/>
      <c r="E26" s="4"/>
      <c r="F26" s="24"/>
    </row>
    <row r="27" spans="1:6" ht="12.75">
      <c r="A27" s="22" t="s">
        <v>19</v>
      </c>
      <c r="B27" s="18">
        <v>3428</v>
      </c>
      <c r="C27" s="4">
        <v>466277</v>
      </c>
      <c r="D27" s="4">
        <v>0</v>
      </c>
      <c r="E27" s="4"/>
      <c r="F27" s="24"/>
    </row>
    <row r="28" spans="1:6" ht="12.75">
      <c r="A28" s="22"/>
      <c r="B28" s="18"/>
      <c r="C28" s="4"/>
      <c r="D28" s="4"/>
      <c r="E28" s="4"/>
      <c r="F28" s="24"/>
    </row>
    <row r="29" spans="1:6" ht="12.75">
      <c r="A29" s="22" t="s">
        <v>24</v>
      </c>
      <c r="B29" s="25">
        <v>80</v>
      </c>
      <c r="C29" s="25">
        <v>579</v>
      </c>
      <c r="D29" s="25" t="s">
        <v>14</v>
      </c>
      <c r="E29" s="4"/>
      <c r="F29" s="24"/>
    </row>
    <row r="30" spans="1:6" ht="12.75">
      <c r="A30" s="22"/>
      <c r="B30" s="18"/>
      <c r="C30" s="4"/>
      <c r="D30" s="4"/>
      <c r="E30" s="4"/>
      <c r="F30" s="24"/>
    </row>
    <row r="31" spans="1:6" ht="12.75">
      <c r="A31" s="22" t="s">
        <v>23</v>
      </c>
      <c r="B31" s="25">
        <v>1</v>
      </c>
      <c r="C31" s="92" t="s">
        <v>14</v>
      </c>
      <c r="D31" s="25" t="s">
        <v>14</v>
      </c>
      <c r="E31" s="4"/>
      <c r="F31" s="24"/>
    </row>
    <row r="32" spans="1:6" ht="12.75">
      <c r="A32" s="22"/>
      <c r="B32" s="18"/>
      <c r="C32" s="4"/>
      <c r="D32" s="4"/>
      <c r="E32" s="4"/>
      <c r="F32" s="24"/>
    </row>
    <row r="33" spans="1:5" ht="12.75">
      <c r="A33" s="114" t="s">
        <v>183</v>
      </c>
      <c r="B33" s="18">
        <v>778684</v>
      </c>
      <c r="C33" s="4">
        <v>58623008</v>
      </c>
      <c r="D33" s="18">
        <v>756030</v>
      </c>
      <c r="E33" s="4"/>
    </row>
    <row r="34" spans="1:5" ht="12.75">
      <c r="A34" s="23"/>
      <c r="B34" s="23"/>
      <c r="C34" s="23"/>
      <c r="D34" s="23"/>
      <c r="E34" s="4"/>
    </row>
    <row r="35" spans="1:4" s="36" customFormat="1" ht="25.5" customHeight="1">
      <c r="A35" s="161" t="s">
        <v>190</v>
      </c>
      <c r="B35" s="161"/>
      <c r="C35" s="161"/>
      <c r="D35" s="161"/>
    </row>
    <row r="36" spans="1:4" s="36" customFormat="1" ht="12.75" customHeight="1">
      <c r="A36" s="108" t="s">
        <v>175</v>
      </c>
      <c r="B36" s="118"/>
      <c r="C36" s="118"/>
      <c r="D36" s="118"/>
    </row>
    <row r="37" s="37" customFormat="1" ht="12.75">
      <c r="B37" s="33"/>
    </row>
    <row r="38" ht="12.75">
      <c r="B38" s="53"/>
    </row>
  </sheetData>
  <sheetProtection/>
  <mergeCells count="4">
    <mergeCell ref="A20:D20"/>
    <mergeCell ref="A35:D35"/>
    <mergeCell ref="A1:D1"/>
    <mergeCell ref="A16:D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4">
      <selection activeCell="I21" sqref="I21"/>
    </sheetView>
  </sheetViews>
  <sheetFormatPr defaultColWidth="7.10546875" defaultRowHeight="15.75"/>
  <cols>
    <col min="1" max="1" width="14.77734375" style="21" customWidth="1"/>
    <col min="2" max="4" width="15.77734375" style="21" customWidth="1"/>
    <col min="5" max="16384" width="7.10546875" style="21" customWidth="1"/>
  </cols>
  <sheetData>
    <row r="1" spans="1:4" ht="30" customHeight="1">
      <c r="A1" s="149" t="s">
        <v>108</v>
      </c>
      <c r="B1" s="149"/>
      <c r="C1" s="149"/>
      <c r="D1" s="149"/>
    </row>
    <row r="2" spans="1:4" ht="24.75" customHeight="1">
      <c r="A2" s="83"/>
      <c r="B2" s="44" t="s">
        <v>83</v>
      </c>
      <c r="C2" s="44" t="s">
        <v>84</v>
      </c>
      <c r="D2" s="44" t="s">
        <v>85</v>
      </c>
    </row>
    <row r="3" spans="1:4" ht="12" customHeight="1">
      <c r="A3" s="22"/>
      <c r="B3" s="25"/>
      <c r="C3" s="25"/>
      <c r="D3" s="25"/>
    </row>
    <row r="4" spans="1:4" ht="12.75">
      <c r="A4" s="108" t="s">
        <v>86</v>
      </c>
      <c r="B4" s="25">
        <v>1399</v>
      </c>
      <c r="C4" s="25">
        <v>15090</v>
      </c>
      <c r="D4" s="25">
        <v>4</v>
      </c>
    </row>
    <row r="5" spans="1:4" ht="12.75">
      <c r="A5" s="108"/>
      <c r="B5" s="25"/>
      <c r="C5" s="25"/>
      <c r="D5" s="25"/>
    </row>
    <row r="6" spans="1:4" ht="12.75">
      <c r="A6" s="108" t="s">
        <v>191</v>
      </c>
      <c r="B6" s="25">
        <v>12991</v>
      </c>
      <c r="C6" s="25">
        <v>26741</v>
      </c>
      <c r="D6" s="25">
        <v>76504</v>
      </c>
    </row>
    <row r="7" spans="1:4" ht="12.75">
      <c r="A7" s="108"/>
      <c r="B7" s="25"/>
      <c r="C7" s="25"/>
      <c r="D7" s="25"/>
    </row>
    <row r="8" spans="1:4" ht="12.75">
      <c r="A8" s="108" t="s">
        <v>192</v>
      </c>
      <c r="B8" s="25">
        <v>2330</v>
      </c>
      <c r="C8" s="25">
        <v>15099</v>
      </c>
      <c r="D8" s="4">
        <v>15107</v>
      </c>
    </row>
    <row r="9" spans="1:4" ht="12.75">
      <c r="A9" s="108"/>
      <c r="B9" s="25"/>
      <c r="C9" s="25"/>
      <c r="D9" s="25"/>
    </row>
    <row r="10" spans="1:4" ht="12.75">
      <c r="A10" s="108" t="s">
        <v>193</v>
      </c>
      <c r="B10" s="25">
        <v>0</v>
      </c>
      <c r="C10" s="25">
        <v>13898</v>
      </c>
      <c r="D10" s="4">
        <v>18486</v>
      </c>
    </row>
    <row r="11" spans="1:4" ht="12.75">
      <c r="A11" s="108"/>
      <c r="B11" s="25"/>
      <c r="C11" s="25"/>
      <c r="D11" s="25"/>
    </row>
    <row r="12" spans="1:4" ht="12.75">
      <c r="A12" s="108" t="s">
        <v>194</v>
      </c>
      <c r="B12" s="25">
        <v>214348</v>
      </c>
      <c r="C12" s="25">
        <v>130370</v>
      </c>
      <c r="D12" s="25">
        <v>41054</v>
      </c>
    </row>
    <row r="13" spans="1:4" ht="12.75">
      <c r="A13" s="108"/>
      <c r="B13" s="25"/>
      <c r="C13" s="25"/>
      <c r="D13" s="25"/>
    </row>
    <row r="14" spans="1:4" ht="12.75">
      <c r="A14" s="108" t="s">
        <v>195</v>
      </c>
      <c r="B14" s="25">
        <v>192550</v>
      </c>
      <c r="C14" s="25">
        <v>444854</v>
      </c>
      <c r="D14" s="25">
        <v>95903</v>
      </c>
    </row>
    <row r="15" spans="1:4" ht="12.75">
      <c r="A15" s="108"/>
      <c r="B15" s="25"/>
      <c r="C15" s="25"/>
      <c r="D15" s="25"/>
    </row>
    <row r="16" spans="1:4" ht="12.75">
      <c r="A16" s="108" t="s">
        <v>196</v>
      </c>
      <c r="B16" s="25">
        <v>156799</v>
      </c>
      <c r="C16" s="25">
        <v>130603</v>
      </c>
      <c r="D16" s="25">
        <v>21740</v>
      </c>
    </row>
    <row r="17" spans="1:4" ht="12.75">
      <c r="A17" s="108"/>
      <c r="B17" s="25"/>
      <c r="C17" s="25"/>
      <c r="D17" s="25"/>
    </row>
    <row r="18" spans="1:4" ht="12.75">
      <c r="A18" s="108" t="s">
        <v>197</v>
      </c>
      <c r="B18" s="25">
        <v>4626</v>
      </c>
      <c r="C18" s="25">
        <v>11969</v>
      </c>
      <c r="D18" s="4">
        <v>0</v>
      </c>
    </row>
    <row r="19" spans="1:4" ht="12.75">
      <c r="A19" s="108"/>
      <c r="B19" s="25"/>
      <c r="C19" s="25"/>
      <c r="D19" s="25"/>
    </row>
    <row r="20" spans="1:5" ht="12.75">
      <c r="A20" s="119" t="s">
        <v>198</v>
      </c>
      <c r="B20" s="4">
        <v>18970</v>
      </c>
      <c r="C20" s="84">
        <v>21172</v>
      </c>
      <c r="D20" s="93" t="s">
        <v>14</v>
      </c>
      <c r="E20" s="82"/>
    </row>
    <row r="21" spans="1:4" ht="12.75">
      <c r="A21" s="108"/>
      <c r="B21" s="25"/>
      <c r="C21" s="25"/>
      <c r="D21" s="25"/>
    </row>
    <row r="22" spans="1:4" ht="12.75">
      <c r="A22" s="108" t="s">
        <v>87</v>
      </c>
      <c r="B22" s="25">
        <v>845</v>
      </c>
      <c r="C22" s="25">
        <v>90015</v>
      </c>
      <c r="D22" s="25">
        <v>34272</v>
      </c>
    </row>
    <row r="23" spans="1:4" ht="12.75">
      <c r="A23" s="108"/>
      <c r="B23" s="25"/>
      <c r="C23" s="25"/>
      <c r="D23" s="25"/>
    </row>
    <row r="24" spans="1:4" ht="12.75">
      <c r="A24" s="108" t="s">
        <v>199</v>
      </c>
      <c r="B24" s="25">
        <v>3865</v>
      </c>
      <c r="C24" s="25">
        <v>21234</v>
      </c>
      <c r="D24" s="4">
        <v>55142</v>
      </c>
    </row>
    <row r="25" spans="1:4" ht="12.75">
      <c r="A25" s="108"/>
      <c r="B25" s="25"/>
      <c r="C25" s="25"/>
      <c r="D25" s="25"/>
    </row>
    <row r="26" spans="1:4" ht="12.75">
      <c r="A26" s="108" t="s">
        <v>200</v>
      </c>
      <c r="B26" s="25">
        <v>7578</v>
      </c>
      <c r="C26" s="25">
        <v>15604</v>
      </c>
      <c r="D26" s="4">
        <v>19074</v>
      </c>
    </row>
    <row r="27" spans="1:4" ht="12.75">
      <c r="A27" s="108"/>
      <c r="B27" s="25"/>
      <c r="C27" s="25"/>
      <c r="D27" s="25"/>
    </row>
    <row r="28" spans="1:4" ht="12.75">
      <c r="A28" s="108" t="s">
        <v>201</v>
      </c>
      <c r="B28" s="25">
        <v>7982</v>
      </c>
      <c r="C28" s="25">
        <v>23595</v>
      </c>
      <c r="D28" s="4">
        <v>1811</v>
      </c>
    </row>
    <row r="29" spans="1:4" ht="12.75">
      <c r="A29" s="108"/>
      <c r="B29" s="25"/>
      <c r="C29" s="25"/>
      <c r="D29" s="25"/>
    </row>
    <row r="30" spans="1:4" ht="12.75">
      <c r="A30" s="108" t="s">
        <v>88</v>
      </c>
      <c r="B30" s="25">
        <v>2143</v>
      </c>
      <c r="C30" s="25">
        <v>113078</v>
      </c>
      <c r="D30" s="87" t="s">
        <v>14</v>
      </c>
    </row>
    <row r="31" spans="1:4" ht="12.75">
      <c r="A31" s="108"/>
      <c r="B31" s="25"/>
      <c r="C31" s="25"/>
      <c r="D31" s="25"/>
    </row>
    <row r="32" spans="1:4" ht="12.75">
      <c r="A32" s="108" t="s">
        <v>202</v>
      </c>
      <c r="B32" s="25">
        <v>101956</v>
      </c>
      <c r="C32" s="25">
        <v>37746</v>
      </c>
      <c r="D32" s="25">
        <v>69137</v>
      </c>
    </row>
    <row r="33" spans="1:4" ht="12.75">
      <c r="A33" s="108"/>
      <c r="B33" s="25"/>
      <c r="C33" s="25"/>
      <c r="D33" s="25"/>
    </row>
    <row r="34" spans="1:4" ht="12.75">
      <c r="A34" s="108" t="s">
        <v>203</v>
      </c>
      <c r="B34" s="25">
        <v>19507</v>
      </c>
      <c r="C34" s="25">
        <v>8971</v>
      </c>
      <c r="D34" s="4">
        <v>17829</v>
      </c>
    </row>
    <row r="35" spans="1:4" ht="12.75">
      <c r="A35" s="108"/>
      <c r="B35" s="25"/>
      <c r="C35" s="25"/>
      <c r="D35" s="25"/>
    </row>
    <row r="36" spans="1:4" ht="12.75">
      <c r="A36" s="108" t="s">
        <v>204</v>
      </c>
      <c r="B36" s="25">
        <f>1904+1509+2106+3179+80+815+120</f>
        <v>9713</v>
      </c>
      <c r="C36" s="25">
        <f>2135+52+1829+627+3398+7336+2092+20+339+19374</f>
        <v>37202</v>
      </c>
      <c r="D36" s="25">
        <f>10+8</f>
        <v>18</v>
      </c>
    </row>
    <row r="37" spans="1:4" ht="12.75">
      <c r="A37" s="108"/>
      <c r="B37" s="25"/>
      <c r="C37" s="25"/>
      <c r="D37" s="25"/>
    </row>
    <row r="38" spans="1:4" ht="12.75">
      <c r="A38" s="108" t="s">
        <v>205</v>
      </c>
      <c r="B38" s="9" t="s">
        <v>14</v>
      </c>
      <c r="C38" s="9" t="s">
        <v>14</v>
      </c>
      <c r="D38" s="9" t="s">
        <v>14</v>
      </c>
    </row>
    <row r="39" spans="1:4" ht="30" customHeight="1">
      <c r="A39" s="161" t="s">
        <v>206</v>
      </c>
      <c r="B39" s="163"/>
      <c r="C39" s="163"/>
      <c r="D39" s="164"/>
    </row>
    <row r="40" spans="2:3" ht="12.75">
      <c r="B40" s="33"/>
      <c r="C40" s="53"/>
    </row>
    <row r="41" ht="12.75">
      <c r="C41" s="53"/>
    </row>
  </sheetData>
  <sheetProtection/>
  <mergeCells count="2">
    <mergeCell ref="A1:D1"/>
    <mergeCell ref="A39:D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0" sqref="A20:G20"/>
    </sheetView>
  </sheetViews>
  <sheetFormatPr defaultColWidth="8.88671875" defaultRowHeight="15.75"/>
  <cols>
    <col min="1" max="1" width="12.77734375" style="38" customWidth="1"/>
    <col min="2" max="2" width="6.10546875" style="38" customWidth="1"/>
    <col min="3" max="3" width="5.99609375" style="38" customWidth="1"/>
    <col min="4" max="6" width="8.21484375" style="38" customWidth="1"/>
    <col min="7" max="7" width="9.77734375" style="38" customWidth="1"/>
    <col min="8" max="10" width="8.88671875" style="38" customWidth="1"/>
    <col min="11" max="12" width="9.99609375" style="38" bestFit="1" customWidth="1"/>
    <col min="13" max="16384" width="8.88671875" style="38" customWidth="1"/>
  </cols>
  <sheetData>
    <row r="1" spans="1:7" ht="24.75" customHeight="1">
      <c r="A1" s="168" t="s">
        <v>109</v>
      </c>
      <c r="B1" s="169"/>
      <c r="C1" s="169"/>
      <c r="D1" s="169"/>
      <c r="E1" s="169"/>
      <c r="F1" s="169"/>
      <c r="G1" s="169"/>
    </row>
    <row r="2" spans="1:7" ht="24.75" customHeight="1">
      <c r="A2" s="64"/>
      <c r="B2" s="166" t="s">
        <v>208</v>
      </c>
      <c r="C2" s="171" t="s">
        <v>211</v>
      </c>
      <c r="D2" s="171"/>
      <c r="E2" s="171"/>
      <c r="F2" s="172"/>
      <c r="G2" s="166" t="s">
        <v>212</v>
      </c>
    </row>
    <row r="3" spans="1:7" ht="27.75" customHeight="1">
      <c r="A3" s="63"/>
      <c r="B3" s="170"/>
      <c r="C3" s="66" t="s">
        <v>130</v>
      </c>
      <c r="D3" s="66" t="s">
        <v>165</v>
      </c>
      <c r="E3" s="66" t="s">
        <v>209</v>
      </c>
      <c r="F3" s="66" t="s">
        <v>210</v>
      </c>
      <c r="G3" s="167"/>
    </row>
    <row r="4" spans="1:7" ht="12.75">
      <c r="A4" s="54"/>
      <c r="B4" s="60"/>
      <c r="C4" s="60"/>
      <c r="D4" s="60"/>
      <c r="E4" s="60"/>
      <c r="F4" s="60"/>
      <c r="G4" s="61"/>
    </row>
    <row r="5" spans="1:7" ht="12.75">
      <c r="A5" s="42" t="s">
        <v>2</v>
      </c>
      <c r="B5" s="65">
        <v>4</v>
      </c>
      <c r="C5" s="65">
        <v>9</v>
      </c>
      <c r="D5" s="65">
        <v>9</v>
      </c>
      <c r="E5" s="4" t="s">
        <v>14</v>
      </c>
      <c r="F5" s="4" t="s">
        <v>14</v>
      </c>
      <c r="G5" s="65">
        <v>1555</v>
      </c>
    </row>
    <row r="6" spans="1:7" ht="12.75">
      <c r="A6" s="45" t="s">
        <v>1</v>
      </c>
      <c r="B6" s="59">
        <v>8</v>
      </c>
      <c r="C6" s="59">
        <v>16</v>
      </c>
      <c r="D6" s="59">
        <v>6</v>
      </c>
      <c r="E6" s="4" t="s">
        <v>14</v>
      </c>
      <c r="F6" s="59">
        <v>2</v>
      </c>
      <c r="G6" s="59">
        <v>3085</v>
      </c>
    </row>
    <row r="7" spans="1:7" ht="12.75">
      <c r="A7" s="45" t="s">
        <v>11</v>
      </c>
      <c r="B7" s="59">
        <v>1</v>
      </c>
      <c r="C7" s="59">
        <v>12</v>
      </c>
      <c r="D7" s="4" t="s">
        <v>14</v>
      </c>
      <c r="E7" s="59">
        <v>6</v>
      </c>
      <c r="F7" s="4" t="s">
        <v>14</v>
      </c>
      <c r="G7" s="65">
        <v>7735</v>
      </c>
    </row>
    <row r="8" spans="1:7" ht="12.75">
      <c r="A8" s="38" t="s">
        <v>7</v>
      </c>
      <c r="B8" s="59">
        <v>1</v>
      </c>
      <c r="C8" s="59">
        <v>23</v>
      </c>
      <c r="D8" s="59">
        <v>5</v>
      </c>
      <c r="E8" s="59">
        <v>9</v>
      </c>
      <c r="F8" s="59">
        <v>5</v>
      </c>
      <c r="G8" s="59">
        <v>2287</v>
      </c>
    </row>
    <row r="9" spans="1:7" ht="12.75">
      <c r="A9" s="38" t="s">
        <v>20</v>
      </c>
      <c r="B9" s="65">
        <v>4</v>
      </c>
      <c r="C9" s="65">
        <v>4</v>
      </c>
      <c r="D9" s="65">
        <v>1</v>
      </c>
      <c r="E9" s="4" t="s">
        <v>14</v>
      </c>
      <c r="F9" s="65">
        <v>1</v>
      </c>
      <c r="G9" s="65">
        <v>1399</v>
      </c>
    </row>
    <row r="10" spans="1:7" ht="12.75">
      <c r="A10" s="38" t="s">
        <v>12</v>
      </c>
      <c r="B10" s="4">
        <v>1</v>
      </c>
      <c r="C10" s="59">
        <v>6</v>
      </c>
      <c r="D10" s="4" t="s">
        <v>14</v>
      </c>
      <c r="E10" s="59">
        <v>3</v>
      </c>
      <c r="F10" s="65">
        <v>1</v>
      </c>
      <c r="G10" s="65">
        <v>580</v>
      </c>
    </row>
    <row r="11" spans="1:7" ht="12.75">
      <c r="A11" s="38" t="s">
        <v>21</v>
      </c>
      <c r="B11" s="59">
        <v>4</v>
      </c>
      <c r="C11" s="59">
        <v>4</v>
      </c>
      <c r="D11" s="59">
        <v>2</v>
      </c>
      <c r="E11" s="59">
        <v>1</v>
      </c>
      <c r="F11" s="59">
        <v>1</v>
      </c>
      <c r="G11" s="59">
        <v>1581</v>
      </c>
    </row>
    <row r="12" spans="1:7" ht="12.75">
      <c r="A12" s="38" t="s">
        <v>22</v>
      </c>
      <c r="B12" s="59">
        <v>2</v>
      </c>
      <c r="C12" s="59">
        <v>9</v>
      </c>
      <c r="D12" s="59">
        <v>2</v>
      </c>
      <c r="E12" s="59">
        <v>1</v>
      </c>
      <c r="F12" s="59">
        <v>2</v>
      </c>
      <c r="G12" s="59">
        <v>1570</v>
      </c>
    </row>
    <row r="13" spans="1:7" ht="12.75">
      <c r="A13" s="38" t="s">
        <v>8</v>
      </c>
      <c r="B13" s="59">
        <v>12</v>
      </c>
      <c r="C13" s="59">
        <v>14</v>
      </c>
      <c r="D13" s="59">
        <v>10</v>
      </c>
      <c r="E13" s="59">
        <v>2</v>
      </c>
      <c r="F13" s="65">
        <v>3</v>
      </c>
      <c r="G13" s="65">
        <v>2472</v>
      </c>
    </row>
    <row r="14" spans="1:7" ht="12.75">
      <c r="A14" s="38" t="s">
        <v>0</v>
      </c>
      <c r="B14" s="65">
        <v>7</v>
      </c>
      <c r="C14" s="65">
        <v>12</v>
      </c>
      <c r="D14" s="65">
        <v>10</v>
      </c>
      <c r="E14" s="65">
        <v>2</v>
      </c>
      <c r="F14" s="4" t="s">
        <v>14</v>
      </c>
      <c r="G14" s="59">
        <v>3365</v>
      </c>
    </row>
    <row r="15" spans="1:7" ht="12.75">
      <c r="A15" s="38" t="s">
        <v>10</v>
      </c>
      <c r="B15" s="59">
        <v>10</v>
      </c>
      <c r="C15" s="59">
        <v>6</v>
      </c>
      <c r="D15" s="59">
        <v>4</v>
      </c>
      <c r="E15" s="59" t="s">
        <v>14</v>
      </c>
      <c r="F15" s="65">
        <v>1</v>
      </c>
      <c r="G15" s="65">
        <v>1634</v>
      </c>
    </row>
    <row r="16" ht="12.75">
      <c r="G16" s="43"/>
    </row>
    <row r="17" spans="1:7" ht="12.75">
      <c r="A17" s="185" t="s">
        <v>117</v>
      </c>
      <c r="B17" s="65">
        <f aca="true" t="shared" si="0" ref="B17:G17">SUM(B5:B15)</f>
        <v>54</v>
      </c>
      <c r="C17" s="65">
        <f t="shared" si="0"/>
        <v>115</v>
      </c>
      <c r="D17" s="65">
        <f t="shared" si="0"/>
        <v>49</v>
      </c>
      <c r="E17" s="65">
        <f t="shared" si="0"/>
        <v>24</v>
      </c>
      <c r="F17" s="65">
        <f t="shared" si="0"/>
        <v>16</v>
      </c>
      <c r="G17" s="65">
        <f t="shared" si="0"/>
        <v>27263</v>
      </c>
    </row>
    <row r="18" spans="1:7" ht="12.75">
      <c r="A18" s="185" t="s">
        <v>122</v>
      </c>
      <c r="B18" s="59">
        <v>290</v>
      </c>
      <c r="C18" s="59">
        <v>1941</v>
      </c>
      <c r="D18" s="59">
        <v>483</v>
      </c>
      <c r="E18" s="59">
        <v>164</v>
      </c>
      <c r="F18" s="59">
        <v>685</v>
      </c>
      <c r="G18" s="59">
        <v>459094</v>
      </c>
    </row>
    <row r="19" spans="1:7" ht="12.75">
      <c r="A19" s="45"/>
      <c r="B19" s="45"/>
      <c r="C19" s="45"/>
      <c r="D19" s="45"/>
      <c r="E19" s="45"/>
      <c r="F19" s="45"/>
      <c r="G19" s="45"/>
    </row>
    <row r="20" spans="1:7" ht="25.5" customHeight="1">
      <c r="A20" s="186" t="s">
        <v>207</v>
      </c>
      <c r="B20" s="165"/>
      <c r="C20" s="165"/>
      <c r="D20" s="165"/>
      <c r="E20" s="165"/>
      <c r="F20" s="165"/>
      <c r="G20" s="165"/>
    </row>
  </sheetData>
  <sheetProtection/>
  <mergeCells count="5">
    <mergeCell ref="A20:G20"/>
    <mergeCell ref="G2:G3"/>
    <mergeCell ref="A1:G1"/>
    <mergeCell ref="B2:B3"/>
    <mergeCell ref="C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17" sqref="I17"/>
    </sheetView>
  </sheetViews>
  <sheetFormatPr defaultColWidth="8.88671875" defaultRowHeight="15.75"/>
  <cols>
    <col min="1" max="1" width="12.77734375" style="38" customWidth="1"/>
    <col min="2" max="6" width="8.77734375" style="38" customWidth="1"/>
    <col min="7" max="9" width="8.88671875" style="38" customWidth="1"/>
    <col min="10" max="11" width="9.99609375" style="38" bestFit="1" customWidth="1"/>
    <col min="12" max="16384" width="8.88671875" style="38" customWidth="1"/>
  </cols>
  <sheetData>
    <row r="1" spans="1:6" ht="30" customHeight="1">
      <c r="A1" s="173" t="s">
        <v>110</v>
      </c>
      <c r="B1" s="174"/>
      <c r="C1" s="174"/>
      <c r="D1" s="174"/>
      <c r="E1" s="174"/>
      <c r="F1" s="174"/>
    </row>
    <row r="2" spans="1:6" ht="24.75" customHeight="1">
      <c r="A2" s="64"/>
      <c r="B2" s="176" t="s">
        <v>214</v>
      </c>
      <c r="C2" s="176" t="s">
        <v>215</v>
      </c>
      <c r="D2" s="171" t="s">
        <v>219</v>
      </c>
      <c r="E2" s="171"/>
      <c r="F2" s="171"/>
    </row>
    <row r="3" spans="1:6" ht="27.75" customHeight="1">
      <c r="A3" s="63"/>
      <c r="B3" s="177"/>
      <c r="C3" s="177"/>
      <c r="D3" s="62" t="s">
        <v>216</v>
      </c>
      <c r="E3" s="62" t="s">
        <v>217</v>
      </c>
      <c r="F3" s="62" t="s">
        <v>218</v>
      </c>
    </row>
    <row r="4" spans="1:6" ht="12.75">
      <c r="A4" s="54"/>
      <c r="B4" s="60"/>
      <c r="C4" s="60"/>
      <c r="D4" s="60"/>
      <c r="E4" s="60"/>
      <c r="F4" s="60"/>
    </row>
    <row r="5" spans="1:6" ht="12.75">
      <c r="A5" s="42" t="s">
        <v>2</v>
      </c>
      <c r="B5" s="65">
        <v>489</v>
      </c>
      <c r="C5" s="65">
        <v>45</v>
      </c>
      <c r="D5" s="65">
        <v>279</v>
      </c>
      <c r="E5" s="65">
        <v>180</v>
      </c>
      <c r="F5" s="4">
        <v>340</v>
      </c>
    </row>
    <row r="6" spans="1:6" ht="12.75">
      <c r="A6" s="45" t="s">
        <v>1</v>
      </c>
      <c r="B6" s="59">
        <v>1859</v>
      </c>
      <c r="C6" s="59">
        <v>27</v>
      </c>
      <c r="D6" s="96" t="s">
        <v>14</v>
      </c>
      <c r="E6" s="59">
        <v>1019</v>
      </c>
      <c r="F6" s="59">
        <v>840</v>
      </c>
    </row>
    <row r="7" spans="1:6" ht="12.75">
      <c r="A7" s="45" t="s">
        <v>11</v>
      </c>
      <c r="B7" s="59">
        <v>206</v>
      </c>
      <c r="C7" s="4" t="s">
        <v>14</v>
      </c>
      <c r="D7" s="4" t="s">
        <v>14</v>
      </c>
      <c r="E7" s="4" t="s">
        <v>14</v>
      </c>
      <c r="F7" s="59">
        <v>206</v>
      </c>
    </row>
    <row r="8" spans="1:6" ht="12.75">
      <c r="A8" s="38" t="s">
        <v>7</v>
      </c>
      <c r="B8" s="59">
        <v>1548</v>
      </c>
      <c r="C8" s="59">
        <v>20</v>
      </c>
      <c r="D8" s="4" t="s">
        <v>14</v>
      </c>
      <c r="E8" s="59">
        <v>1464</v>
      </c>
      <c r="F8" s="59">
        <v>84</v>
      </c>
    </row>
    <row r="9" spans="1:6" ht="12.75">
      <c r="A9" s="38" t="s">
        <v>20</v>
      </c>
      <c r="B9" s="65">
        <v>1173</v>
      </c>
      <c r="C9" s="65">
        <v>26</v>
      </c>
      <c r="D9" s="65">
        <v>723</v>
      </c>
      <c r="E9" s="65">
        <v>450</v>
      </c>
      <c r="F9" s="97" t="s">
        <v>14</v>
      </c>
    </row>
    <row r="10" spans="1:6" ht="12.75">
      <c r="A10" s="38" t="s">
        <v>12</v>
      </c>
      <c r="B10" s="59">
        <v>163</v>
      </c>
      <c r="C10" s="59">
        <v>1</v>
      </c>
      <c r="D10" s="4">
        <v>163</v>
      </c>
      <c r="E10" s="4" t="s">
        <v>14</v>
      </c>
      <c r="F10" s="96" t="s">
        <v>14</v>
      </c>
    </row>
    <row r="11" spans="1:6" ht="12.75">
      <c r="A11" s="38" t="s">
        <v>21</v>
      </c>
      <c r="B11" s="59">
        <v>761</v>
      </c>
      <c r="C11" s="4">
        <v>42</v>
      </c>
      <c r="D11" s="59">
        <v>641</v>
      </c>
      <c r="E11" s="59">
        <v>70</v>
      </c>
      <c r="F11" s="59">
        <v>50</v>
      </c>
    </row>
    <row r="12" spans="1:6" ht="12.75">
      <c r="A12" s="38" t="s">
        <v>22</v>
      </c>
      <c r="B12" s="59">
        <v>290</v>
      </c>
      <c r="C12" s="59">
        <v>1</v>
      </c>
      <c r="D12" s="96" t="s">
        <v>14</v>
      </c>
      <c r="E12" s="59">
        <v>230</v>
      </c>
      <c r="F12" s="59">
        <v>60</v>
      </c>
    </row>
    <row r="13" spans="1:6" ht="12.75">
      <c r="A13" s="38" t="s">
        <v>8</v>
      </c>
      <c r="B13" s="59">
        <v>2259</v>
      </c>
      <c r="C13" s="59">
        <v>47</v>
      </c>
      <c r="D13" s="59">
        <v>105</v>
      </c>
      <c r="E13" s="59">
        <v>1064</v>
      </c>
      <c r="F13" s="59">
        <v>1090</v>
      </c>
    </row>
    <row r="14" spans="1:6" ht="12.75">
      <c r="A14" s="38" t="s">
        <v>0</v>
      </c>
      <c r="B14" s="65">
        <v>3352</v>
      </c>
      <c r="C14" s="4">
        <v>6</v>
      </c>
      <c r="D14" s="4">
        <v>500</v>
      </c>
      <c r="E14" s="4">
        <v>177</v>
      </c>
      <c r="F14" s="65">
        <v>2675</v>
      </c>
    </row>
    <row r="15" spans="1:6" ht="12.75">
      <c r="A15" s="38" t="s">
        <v>10</v>
      </c>
      <c r="B15" s="59">
        <v>1421</v>
      </c>
      <c r="C15" s="59">
        <v>156</v>
      </c>
      <c r="D15" s="59">
        <v>586</v>
      </c>
      <c r="E15" s="59">
        <v>835</v>
      </c>
      <c r="F15" s="96" t="s">
        <v>14</v>
      </c>
    </row>
    <row r="17" spans="1:6" ht="12.75">
      <c r="A17" s="185" t="s">
        <v>117</v>
      </c>
      <c r="B17" s="59">
        <f>SUM(B5:B15)</f>
        <v>13521</v>
      </c>
      <c r="C17" s="59">
        <f>SUM(C5:C15)</f>
        <v>371</v>
      </c>
      <c r="D17" s="59">
        <f>SUM(D5:D15)</f>
        <v>2997</v>
      </c>
      <c r="E17" s="59">
        <f>SUM(E5:E15)</f>
        <v>5489</v>
      </c>
      <c r="F17" s="59">
        <f>SUM(F5:F15)</f>
        <v>5345</v>
      </c>
    </row>
    <row r="18" spans="1:6" ht="12.75">
      <c r="A18" s="185" t="s">
        <v>122</v>
      </c>
      <c r="B18" s="59">
        <v>148684</v>
      </c>
      <c r="C18" s="59">
        <v>3549</v>
      </c>
      <c r="D18" s="59">
        <v>59223</v>
      </c>
      <c r="E18" s="59">
        <v>44553</v>
      </c>
      <c r="F18" s="59">
        <v>44908</v>
      </c>
    </row>
    <row r="19" spans="1:6" ht="12.75">
      <c r="A19" s="45"/>
      <c r="B19" s="45"/>
      <c r="C19" s="45"/>
      <c r="D19" s="45"/>
      <c r="E19" s="45"/>
      <c r="F19" s="45"/>
    </row>
    <row r="20" spans="1:6" ht="24.75" customHeight="1">
      <c r="A20" s="187" t="s">
        <v>207</v>
      </c>
      <c r="B20" s="175"/>
      <c r="C20" s="175"/>
      <c r="D20" s="175"/>
      <c r="E20" s="175"/>
      <c r="F20" s="175"/>
    </row>
  </sheetData>
  <sheetProtection/>
  <mergeCells count="5">
    <mergeCell ref="A1:F1"/>
    <mergeCell ref="A20:F20"/>
    <mergeCell ref="C2:C3"/>
    <mergeCell ref="B2:B3"/>
    <mergeCell ref="D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5" sqref="G5"/>
    </sheetView>
  </sheetViews>
  <sheetFormatPr defaultColWidth="8.88671875" defaultRowHeight="15.75"/>
  <cols>
    <col min="1" max="1" width="13.77734375" style="38" customWidth="1"/>
    <col min="2" max="5" width="9.77734375" style="38" customWidth="1"/>
    <col min="6" max="8" width="8.88671875" style="38" customWidth="1"/>
    <col min="9" max="10" width="9.99609375" style="38" bestFit="1" customWidth="1"/>
    <col min="11" max="16384" width="8.88671875" style="38" customWidth="1"/>
  </cols>
  <sheetData>
    <row r="1" spans="1:5" ht="31.5" customHeight="1">
      <c r="A1" s="181" t="s">
        <v>111</v>
      </c>
      <c r="B1" s="174"/>
      <c r="C1" s="174"/>
      <c r="D1" s="174"/>
      <c r="E1" s="174"/>
    </row>
    <row r="2" spans="1:5" ht="27.75" customHeight="1">
      <c r="A2" s="39"/>
      <c r="B2" s="40" t="s">
        <v>220</v>
      </c>
      <c r="C2" s="40" t="s">
        <v>221</v>
      </c>
      <c r="D2" s="41" t="s">
        <v>222</v>
      </c>
      <c r="E2" s="40" t="s">
        <v>130</v>
      </c>
    </row>
    <row r="3" spans="1:5" ht="21" customHeight="1">
      <c r="A3" s="81" t="s">
        <v>223</v>
      </c>
      <c r="B3" s="73">
        <v>25</v>
      </c>
      <c r="C3" s="73">
        <v>30</v>
      </c>
      <c r="D3" s="4" t="s">
        <v>14</v>
      </c>
      <c r="E3" s="73">
        <f>SUM(B3:D3)</f>
        <v>55</v>
      </c>
    </row>
    <row r="4" spans="1:5" ht="21" customHeight="1">
      <c r="A4" s="72" t="s">
        <v>224</v>
      </c>
      <c r="B4" s="73">
        <v>17</v>
      </c>
      <c r="C4" s="73">
        <v>63</v>
      </c>
      <c r="D4" s="4">
        <v>1</v>
      </c>
      <c r="E4" s="73">
        <f>SUM(B4:D4)</f>
        <v>81</v>
      </c>
    </row>
    <row r="5" spans="1:5" ht="21.75" customHeight="1">
      <c r="A5" s="178" t="s">
        <v>225</v>
      </c>
      <c r="B5" s="178"/>
      <c r="C5" s="178"/>
      <c r="D5" s="178"/>
      <c r="E5" s="179"/>
    </row>
    <row r="6" spans="1:5" ht="12.75">
      <c r="A6" s="42" t="s">
        <v>2</v>
      </c>
      <c r="B6" s="43">
        <v>76</v>
      </c>
      <c r="C6" s="43">
        <v>589</v>
      </c>
      <c r="D6" s="46">
        <v>1</v>
      </c>
      <c r="E6" s="43">
        <f>SUM(B6:D6)</f>
        <v>666</v>
      </c>
    </row>
    <row r="7" spans="1:5" ht="12.75">
      <c r="A7" s="45" t="s">
        <v>1</v>
      </c>
      <c r="B7" s="43">
        <v>162</v>
      </c>
      <c r="C7" s="43">
        <v>742</v>
      </c>
      <c r="D7" s="4" t="s">
        <v>14</v>
      </c>
      <c r="E7" s="43">
        <f aca="true" t="shared" si="0" ref="E7:E16">SUM(B7:D7)</f>
        <v>904</v>
      </c>
    </row>
    <row r="8" spans="1:5" ht="12.75">
      <c r="A8" s="45" t="s">
        <v>11</v>
      </c>
      <c r="B8" s="43">
        <v>17</v>
      </c>
      <c r="C8" s="43">
        <v>50</v>
      </c>
      <c r="D8" s="4" t="s">
        <v>14</v>
      </c>
      <c r="E8" s="43">
        <f t="shared" si="0"/>
        <v>67</v>
      </c>
    </row>
    <row r="9" spans="1:5" ht="12.75">
      <c r="A9" s="38" t="s">
        <v>7</v>
      </c>
      <c r="B9" s="38">
        <v>59</v>
      </c>
      <c r="C9" s="38">
        <v>261</v>
      </c>
      <c r="D9" s="4" t="s">
        <v>14</v>
      </c>
      <c r="E9" s="43">
        <f t="shared" si="0"/>
        <v>320</v>
      </c>
    </row>
    <row r="10" spans="1:5" ht="12.75">
      <c r="A10" s="38" t="s">
        <v>20</v>
      </c>
      <c r="B10" s="38">
        <v>14</v>
      </c>
      <c r="C10" s="38">
        <v>83</v>
      </c>
      <c r="D10" s="4" t="s">
        <v>14</v>
      </c>
      <c r="E10" s="43">
        <f t="shared" si="0"/>
        <v>97</v>
      </c>
    </row>
    <row r="11" spans="1:5" ht="12.75">
      <c r="A11" s="38" t="s">
        <v>21</v>
      </c>
      <c r="B11" s="46">
        <v>12</v>
      </c>
      <c r="C11" s="46">
        <v>134</v>
      </c>
      <c r="D11" s="4" t="s">
        <v>14</v>
      </c>
      <c r="E11" s="43">
        <f t="shared" si="0"/>
        <v>146</v>
      </c>
    </row>
    <row r="12" spans="1:5" ht="12.75">
      <c r="A12" s="38" t="s">
        <v>12</v>
      </c>
      <c r="B12" s="46">
        <v>8</v>
      </c>
      <c r="C12" s="46">
        <v>63</v>
      </c>
      <c r="D12" s="4" t="s">
        <v>14</v>
      </c>
      <c r="E12" s="43">
        <f t="shared" si="0"/>
        <v>71</v>
      </c>
    </row>
    <row r="13" spans="1:5" ht="12.75">
      <c r="A13" s="38" t="s">
        <v>22</v>
      </c>
      <c r="B13" s="46">
        <v>9</v>
      </c>
      <c r="C13" s="46">
        <v>107</v>
      </c>
      <c r="D13" s="46">
        <v>1</v>
      </c>
      <c r="E13" s="43">
        <f t="shared" si="0"/>
        <v>117</v>
      </c>
    </row>
    <row r="14" spans="1:5" ht="12.75">
      <c r="A14" s="38" t="s">
        <v>8</v>
      </c>
      <c r="B14" s="38">
        <v>70</v>
      </c>
      <c r="C14" s="38">
        <v>457</v>
      </c>
      <c r="D14" s="4" t="s">
        <v>14</v>
      </c>
      <c r="E14" s="43">
        <f t="shared" si="0"/>
        <v>527</v>
      </c>
    </row>
    <row r="15" spans="1:6" ht="12.75">
      <c r="A15" s="38" t="s">
        <v>0</v>
      </c>
      <c r="B15" s="38">
        <v>314</v>
      </c>
      <c r="C15" s="38">
        <v>1319</v>
      </c>
      <c r="D15" s="46">
        <v>1</v>
      </c>
      <c r="E15" s="43">
        <f t="shared" si="0"/>
        <v>1634</v>
      </c>
      <c r="F15" s="71"/>
    </row>
    <row r="16" spans="1:5" ht="12.75">
      <c r="A16" s="38" t="s">
        <v>10</v>
      </c>
      <c r="B16" s="38">
        <v>48</v>
      </c>
      <c r="C16" s="38">
        <v>439</v>
      </c>
      <c r="D16" s="4">
        <v>1</v>
      </c>
      <c r="E16" s="43">
        <f t="shared" si="0"/>
        <v>488</v>
      </c>
    </row>
    <row r="18" spans="1:6" ht="12.75">
      <c r="A18" s="185" t="s">
        <v>117</v>
      </c>
      <c r="B18" s="38">
        <f>SUM(B6:B16)</f>
        <v>789</v>
      </c>
      <c r="C18" s="38">
        <f>SUM(C6:C16)</f>
        <v>4244</v>
      </c>
      <c r="D18" s="38">
        <f>SUM(D6:D16)</f>
        <v>4</v>
      </c>
      <c r="E18" s="38">
        <f>SUM(E6:E16)</f>
        <v>5037</v>
      </c>
      <c r="F18" s="71"/>
    </row>
    <row r="19" spans="1:5" ht="12.75">
      <c r="A19" s="185" t="s">
        <v>122</v>
      </c>
      <c r="B19" s="38">
        <v>19785</v>
      </c>
      <c r="C19" s="38">
        <v>62923</v>
      </c>
      <c r="D19" s="38">
        <v>246</v>
      </c>
      <c r="E19" s="43">
        <f>SUM(B19:D19)</f>
        <v>82954</v>
      </c>
    </row>
    <row r="20" spans="1:5" ht="21.75" customHeight="1">
      <c r="A20" s="178" t="s">
        <v>117</v>
      </c>
      <c r="B20" s="178"/>
      <c r="C20" s="178"/>
      <c r="D20" s="178"/>
      <c r="E20" s="179"/>
    </row>
    <row r="21" spans="1:5" ht="12.75">
      <c r="A21" s="51">
        <v>2006</v>
      </c>
      <c r="B21" s="38">
        <v>538</v>
      </c>
      <c r="C21" s="38">
        <v>4075</v>
      </c>
      <c r="D21" s="38">
        <v>2</v>
      </c>
      <c r="E21" s="45">
        <v>4615</v>
      </c>
    </row>
    <row r="22" spans="1:5" ht="12.75">
      <c r="A22" s="51">
        <v>2007</v>
      </c>
      <c r="B22" s="38">
        <v>599</v>
      </c>
      <c r="C22" s="38">
        <v>4106</v>
      </c>
      <c r="D22" s="46">
        <v>3</v>
      </c>
      <c r="E22" s="38">
        <v>4708</v>
      </c>
    </row>
    <row r="23" spans="1:5" ht="12.75">
      <c r="A23" s="51">
        <v>2008</v>
      </c>
      <c r="B23" s="38">
        <v>686</v>
      </c>
      <c r="C23" s="38">
        <v>3395</v>
      </c>
      <c r="D23" s="38">
        <v>3</v>
      </c>
      <c r="E23" s="38">
        <v>4084</v>
      </c>
    </row>
    <row r="24" spans="1:5" ht="12.75">
      <c r="A24" s="51">
        <v>2009</v>
      </c>
      <c r="B24" s="38">
        <v>727</v>
      </c>
      <c r="C24" s="38">
        <v>4226</v>
      </c>
      <c r="D24" s="38">
        <v>3</v>
      </c>
      <c r="E24" s="38">
        <f>SUM(B24:D24)</f>
        <v>4956</v>
      </c>
    </row>
    <row r="25" spans="1:5" ht="12.75">
      <c r="A25" s="51">
        <v>2010</v>
      </c>
      <c r="B25" s="38">
        <v>783</v>
      </c>
      <c r="C25" s="38">
        <v>4326</v>
      </c>
      <c r="D25" s="38">
        <v>3</v>
      </c>
      <c r="E25" s="38">
        <f>SUM(B25:D25)</f>
        <v>5112</v>
      </c>
    </row>
    <row r="26" spans="1:5" ht="12.75">
      <c r="A26" s="51">
        <v>2011</v>
      </c>
      <c r="B26" s="38">
        <v>789</v>
      </c>
      <c r="C26" s="38">
        <v>4244</v>
      </c>
      <c r="D26" s="38">
        <v>4</v>
      </c>
      <c r="E26" s="38">
        <f>SUM(B26:D26)</f>
        <v>5037</v>
      </c>
    </row>
    <row r="27" spans="1:5" ht="12.75">
      <c r="A27" s="45"/>
      <c r="B27" s="45"/>
      <c r="C27" s="45"/>
      <c r="D27" s="45"/>
      <c r="E27" s="45"/>
    </row>
    <row r="28" spans="1:5" ht="37.5" customHeight="1">
      <c r="A28" s="188" t="s">
        <v>213</v>
      </c>
      <c r="B28" s="180"/>
      <c r="C28" s="180"/>
      <c r="D28" s="180"/>
      <c r="E28" s="180"/>
    </row>
  </sheetData>
  <sheetProtection/>
  <mergeCells count="4">
    <mergeCell ref="A5:E5"/>
    <mergeCell ref="A20:E20"/>
    <mergeCell ref="A28:E28"/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24:E2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3">
      <selection activeCell="H9" sqref="H9"/>
    </sheetView>
  </sheetViews>
  <sheetFormatPr defaultColWidth="8.88671875" defaultRowHeight="15.75"/>
  <cols>
    <col min="1" max="5" width="9.77734375" style="3" customWidth="1"/>
    <col min="6" max="6" width="9.88671875" style="3" customWidth="1"/>
    <col min="7" max="16384" width="8.88671875" style="3" customWidth="1"/>
  </cols>
  <sheetData>
    <row r="1" spans="1:5" ht="24.75" customHeight="1">
      <c r="A1" s="2" t="s">
        <v>94</v>
      </c>
      <c r="C1" s="1"/>
      <c r="D1" s="1"/>
      <c r="E1" s="1"/>
    </row>
    <row r="2" spans="1:6" ht="30" customHeight="1">
      <c r="A2" s="102" t="s">
        <v>126</v>
      </c>
      <c r="B2" s="100" t="s">
        <v>127</v>
      </c>
      <c r="C2" s="100" t="s">
        <v>128</v>
      </c>
      <c r="D2" s="100" t="s">
        <v>129</v>
      </c>
      <c r="E2" s="100" t="s">
        <v>130</v>
      </c>
      <c r="F2" s="13"/>
    </row>
    <row r="3" spans="1:6" ht="21.75" customHeight="1">
      <c r="A3" s="121" t="s">
        <v>117</v>
      </c>
      <c r="B3" s="121"/>
      <c r="C3" s="121"/>
      <c r="D3" s="121"/>
      <c r="E3" s="121"/>
      <c r="F3" s="121"/>
    </row>
    <row r="4" spans="1:6" ht="12.75" customHeight="1">
      <c r="A4" s="4">
        <v>569530</v>
      </c>
      <c r="B4" s="4">
        <v>41728</v>
      </c>
      <c r="C4" s="4">
        <v>39879</v>
      </c>
      <c r="D4" s="4">
        <v>41</v>
      </c>
      <c r="E4" s="4">
        <v>4065302</v>
      </c>
      <c r="F4" s="5" t="s">
        <v>26</v>
      </c>
    </row>
    <row r="5" spans="1:6" ht="12.75" customHeight="1">
      <c r="A5" s="4">
        <v>602627</v>
      </c>
      <c r="B5" s="4">
        <v>41236</v>
      </c>
      <c r="C5" s="4">
        <v>41746</v>
      </c>
      <c r="D5" s="4">
        <v>41</v>
      </c>
      <c r="E5" s="4">
        <v>4116703</v>
      </c>
      <c r="F5" s="5" t="s">
        <v>31</v>
      </c>
    </row>
    <row r="6" spans="1:6" ht="12.75" customHeight="1">
      <c r="A6" s="4">
        <v>624862</v>
      </c>
      <c r="B6" s="4">
        <v>40642</v>
      </c>
      <c r="C6" s="4">
        <v>43382</v>
      </c>
      <c r="D6" s="4">
        <v>43</v>
      </c>
      <c r="E6" s="4">
        <v>4191705</v>
      </c>
      <c r="F6" s="5" t="s">
        <v>89</v>
      </c>
    </row>
    <row r="7" spans="1:6" ht="12.75" customHeight="1">
      <c r="A7" s="4">
        <v>637214</v>
      </c>
      <c r="B7" s="4">
        <v>40164</v>
      </c>
      <c r="C7" s="4">
        <v>44548</v>
      </c>
      <c r="D7" s="4">
        <v>4</v>
      </c>
      <c r="E7" s="4">
        <v>4245891</v>
      </c>
      <c r="F7" s="5" t="s">
        <v>90</v>
      </c>
    </row>
    <row r="8" spans="1:6" ht="12.75" customHeight="1">
      <c r="A8" s="4">
        <v>641453</v>
      </c>
      <c r="B8" s="4">
        <v>39581</v>
      </c>
      <c r="C8" s="4">
        <v>45357</v>
      </c>
      <c r="D8" s="4">
        <v>4</v>
      </c>
      <c r="E8" s="4">
        <v>4249130</v>
      </c>
      <c r="F8" s="88" t="s">
        <v>91</v>
      </c>
    </row>
    <row r="9" spans="1:6" ht="21.75" customHeight="1">
      <c r="A9" s="120" t="s">
        <v>118</v>
      </c>
      <c r="B9" s="120"/>
      <c r="C9" s="120"/>
      <c r="D9" s="120"/>
      <c r="E9" s="120"/>
      <c r="F9" s="120"/>
    </row>
    <row r="10" spans="1:6" ht="12.75" customHeight="1">
      <c r="A10" s="4">
        <v>44394</v>
      </c>
      <c r="B10" s="4">
        <v>3428</v>
      </c>
      <c r="C10" s="4">
        <v>3819</v>
      </c>
      <c r="D10" s="87" t="s">
        <v>14</v>
      </c>
      <c r="E10" s="4">
        <v>363091</v>
      </c>
      <c r="F10" s="6" t="s">
        <v>3</v>
      </c>
    </row>
    <row r="11" spans="1:6" ht="12.75" customHeight="1">
      <c r="A11" s="4">
        <v>21725</v>
      </c>
      <c r="B11" s="4">
        <v>1834</v>
      </c>
      <c r="C11" s="4">
        <v>2316</v>
      </c>
      <c r="D11" s="87">
        <v>1</v>
      </c>
      <c r="E11" s="4">
        <v>203199</v>
      </c>
      <c r="F11" s="6" t="s">
        <v>4</v>
      </c>
    </row>
    <row r="12" spans="1:6" ht="12.75" customHeight="1">
      <c r="A12" s="4">
        <v>164637</v>
      </c>
      <c r="B12" s="4">
        <v>6759</v>
      </c>
      <c r="C12" s="4">
        <v>11056</v>
      </c>
      <c r="D12" s="4">
        <v>1</v>
      </c>
      <c r="E12" s="4">
        <v>1026226</v>
      </c>
      <c r="F12" s="6" t="s">
        <v>1</v>
      </c>
    </row>
    <row r="13" spans="1:6" ht="12.75" customHeight="1">
      <c r="A13" s="4">
        <v>12771</v>
      </c>
      <c r="B13" s="4">
        <v>1651</v>
      </c>
      <c r="C13" s="4">
        <v>1537</v>
      </c>
      <c r="D13" s="4" t="s">
        <v>14</v>
      </c>
      <c r="E13" s="4">
        <v>130707</v>
      </c>
      <c r="F13" s="6" t="s">
        <v>5</v>
      </c>
    </row>
    <row r="14" spans="1:6" ht="12.75" customHeight="1">
      <c r="A14" s="4">
        <v>87703</v>
      </c>
      <c r="B14" s="4">
        <v>8093</v>
      </c>
      <c r="C14" s="4">
        <v>4700</v>
      </c>
      <c r="D14" s="87" t="s">
        <v>14</v>
      </c>
      <c r="E14" s="4">
        <v>547243</v>
      </c>
      <c r="F14" s="6" t="s">
        <v>2</v>
      </c>
    </row>
    <row r="15" spans="1:6" ht="12.75" customHeight="1">
      <c r="A15" s="4">
        <v>117402</v>
      </c>
      <c r="B15" s="4">
        <v>8286</v>
      </c>
      <c r="C15" s="4">
        <v>11231</v>
      </c>
      <c r="D15" s="4">
        <v>2</v>
      </c>
      <c r="E15" s="4">
        <v>993899</v>
      </c>
      <c r="F15" s="6" t="s">
        <v>0</v>
      </c>
    </row>
    <row r="16" spans="1:6" ht="12.75" customHeight="1">
      <c r="A16" s="4">
        <v>34682</v>
      </c>
      <c r="B16" s="4">
        <v>2973</v>
      </c>
      <c r="C16" s="4">
        <v>2808</v>
      </c>
      <c r="D16" s="87" t="s">
        <v>14</v>
      </c>
      <c r="E16" s="4">
        <v>278665</v>
      </c>
      <c r="F16" s="6" t="s">
        <v>6</v>
      </c>
    </row>
    <row r="17" spans="1:6" ht="12.75" customHeight="1">
      <c r="A17" s="4">
        <v>54892</v>
      </c>
      <c r="B17" s="4">
        <v>3517</v>
      </c>
      <c r="C17" s="4">
        <v>3451</v>
      </c>
      <c r="D17" s="4" t="s">
        <v>14</v>
      </c>
      <c r="E17" s="4">
        <v>343951</v>
      </c>
      <c r="F17" s="6" t="s">
        <v>7</v>
      </c>
    </row>
    <row r="18" spans="1:6" ht="12.75" customHeight="1">
      <c r="A18" s="4">
        <v>43247</v>
      </c>
      <c r="B18" s="4">
        <v>3040</v>
      </c>
      <c r="C18" s="4">
        <v>3989</v>
      </c>
      <c r="D18" s="4" t="s">
        <v>14</v>
      </c>
      <c r="E18" s="4">
        <v>362152</v>
      </c>
      <c r="F18" s="6" t="s">
        <v>8</v>
      </c>
    </row>
    <row r="19" spans="1:6" ht="21.75" customHeight="1">
      <c r="A19" s="120" t="s">
        <v>119</v>
      </c>
      <c r="B19" s="120"/>
      <c r="C19" s="120"/>
      <c r="D19" s="120"/>
      <c r="E19" s="120"/>
      <c r="F19" s="120"/>
    </row>
    <row r="20" spans="1:6" ht="18" customHeight="1">
      <c r="A20" s="4">
        <v>1971267</v>
      </c>
      <c r="B20" s="4">
        <v>163205</v>
      </c>
      <c r="C20" s="4">
        <v>191815</v>
      </c>
      <c r="D20" s="87">
        <v>14</v>
      </c>
      <c r="E20" s="4">
        <v>16297747</v>
      </c>
      <c r="F20" s="101" t="s">
        <v>120</v>
      </c>
    </row>
    <row r="21" spans="1:6" ht="12.75" customHeight="1">
      <c r="A21" s="4">
        <f>A22-A20</f>
        <v>4511529</v>
      </c>
      <c r="B21" s="4">
        <f>B22-B20</f>
        <v>119258</v>
      </c>
      <c r="C21" s="4">
        <f>C22-C20</f>
        <v>486594</v>
      </c>
      <c r="D21" s="87">
        <f>D22-D20</f>
        <v>13</v>
      </c>
      <c r="E21" s="4">
        <f>E22-E20</f>
        <v>32895495</v>
      </c>
      <c r="F21" s="101" t="s">
        <v>121</v>
      </c>
    </row>
    <row r="22" spans="1:6" s="7" customFormat="1" ht="12.75" customHeight="1">
      <c r="A22" s="4">
        <v>6482796</v>
      </c>
      <c r="B22" s="4">
        <v>282463</v>
      </c>
      <c r="C22" s="87">
        <v>678409</v>
      </c>
      <c r="D22" s="87">
        <v>27</v>
      </c>
      <c r="E22" s="4">
        <v>49193242</v>
      </c>
      <c r="F22" s="101" t="s">
        <v>122</v>
      </c>
    </row>
    <row r="23" spans="1:6" s="7" customFormat="1" ht="24.75" customHeight="1">
      <c r="A23" s="14">
        <f>+A8*100/A22</f>
        <v>9.8946966710043</v>
      </c>
      <c r="B23" s="14">
        <f>+B8*100/B22</f>
        <v>14.012808757253163</v>
      </c>
      <c r="C23" s="14">
        <f>+C8*100/C22</f>
        <v>6.6857898406418546</v>
      </c>
      <c r="D23" s="14">
        <f>+D8*100/D22</f>
        <v>14.814814814814815</v>
      </c>
      <c r="E23" s="14">
        <f>+E8*100/E22</f>
        <v>8.637629534560865</v>
      </c>
      <c r="F23" s="15" t="s">
        <v>123</v>
      </c>
    </row>
    <row r="24" spans="1:6" ht="12.75">
      <c r="A24" s="8"/>
      <c r="B24" s="9"/>
      <c r="C24" s="9"/>
      <c r="D24" s="9"/>
      <c r="E24" s="9"/>
      <c r="F24" s="8"/>
    </row>
    <row r="25" spans="1:7" ht="13.5" customHeight="1">
      <c r="A25" s="101" t="s">
        <v>124</v>
      </c>
      <c r="B25" s="89"/>
      <c r="C25" s="101"/>
      <c r="D25" s="101"/>
      <c r="E25" s="101"/>
      <c r="F25" s="101"/>
      <c r="G25" s="89"/>
    </row>
    <row r="26" spans="1:7" ht="12.75">
      <c r="A26" s="89" t="s">
        <v>125</v>
      </c>
      <c r="B26" s="89"/>
      <c r="C26" s="89"/>
      <c r="D26" s="89"/>
      <c r="E26" s="89"/>
      <c r="F26" s="89"/>
      <c r="G26" s="89"/>
    </row>
  </sheetData>
  <sheetProtection/>
  <mergeCells count="3">
    <mergeCell ref="A9:F9"/>
    <mergeCell ref="A19:F19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4:F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14" sqref="L14"/>
    </sheetView>
  </sheetViews>
  <sheetFormatPr defaultColWidth="8.88671875" defaultRowHeight="15.75"/>
  <cols>
    <col min="1" max="1" width="9.10546875" style="3" customWidth="1"/>
    <col min="2" max="4" width="7.77734375" style="3" customWidth="1"/>
    <col min="5" max="5" width="0.78125" style="3" customWidth="1"/>
    <col min="6" max="8" width="7.77734375" style="3" customWidth="1"/>
    <col min="9" max="12" width="8.88671875" style="3" customWidth="1"/>
    <col min="13" max="14" width="9.99609375" style="3" bestFit="1" customWidth="1"/>
    <col min="15" max="16384" width="8.88671875" style="3" customWidth="1"/>
  </cols>
  <sheetData>
    <row r="1" spans="1:8" ht="24.75" customHeight="1">
      <c r="A1" s="2" t="s">
        <v>95</v>
      </c>
      <c r="B1" s="1"/>
      <c r="C1" s="1"/>
      <c r="D1" s="1"/>
      <c r="E1" s="1"/>
      <c r="F1" s="1"/>
      <c r="G1" s="1"/>
      <c r="H1" s="1"/>
    </row>
    <row r="2" spans="1:8" ht="24.75" customHeight="1">
      <c r="A2" s="123"/>
      <c r="B2" s="122" t="s">
        <v>132</v>
      </c>
      <c r="C2" s="122"/>
      <c r="D2" s="122"/>
      <c r="E2" s="103"/>
      <c r="F2" s="122" t="s">
        <v>133</v>
      </c>
      <c r="G2" s="122"/>
      <c r="H2" s="122"/>
    </row>
    <row r="3" spans="1:8" ht="24.75" customHeight="1">
      <c r="A3" s="124"/>
      <c r="B3" s="100" t="s">
        <v>134</v>
      </c>
      <c r="C3" s="100" t="s">
        <v>135</v>
      </c>
      <c r="D3" s="100" t="s">
        <v>136</v>
      </c>
      <c r="E3" s="104"/>
      <c r="F3" s="100" t="s">
        <v>134</v>
      </c>
      <c r="G3" s="100" t="s">
        <v>135</v>
      </c>
      <c r="H3" s="100" t="s">
        <v>136</v>
      </c>
    </row>
    <row r="4" spans="1:8" ht="21.75" customHeight="1">
      <c r="A4" s="121" t="s">
        <v>117</v>
      </c>
      <c r="B4" s="121"/>
      <c r="C4" s="121"/>
      <c r="D4" s="121"/>
      <c r="E4" s="121"/>
      <c r="F4" s="121"/>
      <c r="G4" s="121"/>
      <c r="H4" s="121"/>
    </row>
    <row r="5" spans="1:8" ht="12.75" customHeight="1">
      <c r="A5" s="5" t="s">
        <v>26</v>
      </c>
      <c r="B5" s="4">
        <v>14347</v>
      </c>
      <c r="C5" s="4">
        <v>364</v>
      </c>
      <c r="D5" s="4">
        <v>21868</v>
      </c>
      <c r="E5" s="4"/>
      <c r="F5" s="4">
        <v>329</v>
      </c>
      <c r="G5" s="4">
        <v>364</v>
      </c>
      <c r="H5" s="4">
        <v>294</v>
      </c>
    </row>
    <row r="6" spans="1:8" ht="12.75" customHeight="1">
      <c r="A6" s="5" t="s">
        <v>31</v>
      </c>
      <c r="B6" s="4">
        <v>14044</v>
      </c>
      <c r="C6" s="4">
        <v>325</v>
      </c>
      <c r="D6" s="4">
        <v>21742</v>
      </c>
      <c r="E6" s="4"/>
      <c r="F6" s="4">
        <v>301</v>
      </c>
      <c r="G6" s="4">
        <v>325</v>
      </c>
      <c r="H6" s="4">
        <v>274</v>
      </c>
    </row>
    <row r="7" spans="1:8" ht="12.75" customHeight="1">
      <c r="A7" s="5" t="s">
        <v>89</v>
      </c>
      <c r="B7" s="4">
        <v>14255</v>
      </c>
      <c r="C7" s="4">
        <v>279</v>
      </c>
      <c r="D7" s="4">
        <v>22004</v>
      </c>
      <c r="E7" s="4"/>
      <c r="F7" s="4">
        <v>260</v>
      </c>
      <c r="G7" s="4">
        <v>279</v>
      </c>
      <c r="H7" s="4">
        <v>210</v>
      </c>
    </row>
    <row r="8" spans="1:8" ht="12.75" customHeight="1">
      <c r="A8" s="88" t="s">
        <v>90</v>
      </c>
      <c r="B8" s="4">
        <v>13283</v>
      </c>
      <c r="C8" s="4">
        <v>271</v>
      </c>
      <c r="D8" s="4">
        <v>20129</v>
      </c>
      <c r="E8" s="4"/>
      <c r="F8" s="4">
        <v>247</v>
      </c>
      <c r="G8" s="4">
        <v>271</v>
      </c>
      <c r="H8" s="4">
        <v>192</v>
      </c>
    </row>
    <row r="9" spans="1:8" ht="12.75" customHeight="1">
      <c r="A9" s="88" t="s">
        <v>91</v>
      </c>
      <c r="B9" s="4">
        <v>11726</v>
      </c>
      <c r="C9" s="4">
        <v>218</v>
      </c>
      <c r="D9" s="4">
        <v>17633</v>
      </c>
      <c r="E9" s="4"/>
      <c r="F9" s="4">
        <v>201</v>
      </c>
      <c r="G9" s="4">
        <v>218</v>
      </c>
      <c r="H9" s="4">
        <v>196</v>
      </c>
    </row>
    <row r="10" spans="1:8" ht="21.75" customHeight="1">
      <c r="A10" s="120" t="s">
        <v>118</v>
      </c>
      <c r="B10" s="120"/>
      <c r="C10" s="120"/>
      <c r="D10" s="120"/>
      <c r="E10" s="120"/>
      <c r="F10" s="120"/>
      <c r="G10" s="120"/>
      <c r="H10" s="120"/>
    </row>
    <row r="11" spans="1:8" ht="12.75" customHeight="1">
      <c r="A11" s="6" t="s">
        <v>3</v>
      </c>
      <c r="B11" s="4">
        <v>558</v>
      </c>
      <c r="C11" s="4">
        <v>16</v>
      </c>
      <c r="D11" s="4">
        <v>931</v>
      </c>
      <c r="E11" s="4"/>
      <c r="F11" s="3">
        <v>15</v>
      </c>
      <c r="G11" s="4">
        <v>16</v>
      </c>
      <c r="H11" s="4">
        <v>21</v>
      </c>
    </row>
    <row r="12" spans="1:8" ht="12.75" customHeight="1">
      <c r="A12" s="6" t="s">
        <v>4</v>
      </c>
      <c r="B12" s="4">
        <v>553</v>
      </c>
      <c r="C12" s="4">
        <v>12</v>
      </c>
      <c r="D12" s="4">
        <v>922</v>
      </c>
      <c r="E12" s="4"/>
      <c r="F12" s="3">
        <v>11</v>
      </c>
      <c r="G12" s="4">
        <v>12</v>
      </c>
      <c r="H12" s="4">
        <v>10</v>
      </c>
    </row>
    <row r="13" spans="1:8" ht="12.75" customHeight="1">
      <c r="A13" s="6" t="s">
        <v>1</v>
      </c>
      <c r="B13" s="4">
        <v>2713</v>
      </c>
      <c r="C13" s="4">
        <v>53</v>
      </c>
      <c r="D13" s="4">
        <v>3923</v>
      </c>
      <c r="E13" s="4"/>
      <c r="F13" s="3">
        <v>45</v>
      </c>
      <c r="G13" s="4">
        <v>53</v>
      </c>
      <c r="H13" s="4">
        <v>45</v>
      </c>
    </row>
    <row r="14" spans="1:8" ht="12.75" customHeight="1">
      <c r="A14" s="6" t="s">
        <v>5</v>
      </c>
      <c r="B14" s="4">
        <v>219</v>
      </c>
      <c r="C14" s="4">
        <v>2</v>
      </c>
      <c r="D14" s="4">
        <v>397</v>
      </c>
      <c r="E14" s="4"/>
      <c r="F14" s="3">
        <v>2</v>
      </c>
      <c r="G14" s="4">
        <v>2</v>
      </c>
      <c r="H14" s="4">
        <v>6</v>
      </c>
    </row>
    <row r="15" spans="1:8" ht="12.75" customHeight="1">
      <c r="A15" s="6" t="s">
        <v>2</v>
      </c>
      <c r="B15" s="4">
        <v>1322</v>
      </c>
      <c r="C15" s="4">
        <v>22</v>
      </c>
      <c r="D15" s="4">
        <v>2034</v>
      </c>
      <c r="E15" s="4"/>
      <c r="F15" s="3">
        <v>21</v>
      </c>
      <c r="G15" s="4">
        <v>22</v>
      </c>
      <c r="H15" s="4">
        <v>23</v>
      </c>
    </row>
    <row r="16" spans="1:8" ht="12.75" customHeight="1">
      <c r="A16" s="6" t="s">
        <v>0</v>
      </c>
      <c r="B16" s="4">
        <v>3314</v>
      </c>
      <c r="C16" s="4">
        <v>34</v>
      </c>
      <c r="D16" s="4">
        <v>4696</v>
      </c>
      <c r="E16" s="4"/>
      <c r="F16" s="3">
        <v>33</v>
      </c>
      <c r="G16" s="4">
        <v>34</v>
      </c>
      <c r="H16" s="4">
        <v>24</v>
      </c>
    </row>
    <row r="17" spans="1:8" ht="12.75" customHeight="1">
      <c r="A17" s="6" t="s">
        <v>6</v>
      </c>
      <c r="B17" s="4">
        <v>764</v>
      </c>
      <c r="C17" s="4">
        <v>20</v>
      </c>
      <c r="D17" s="4">
        <v>1280</v>
      </c>
      <c r="E17" s="4"/>
      <c r="F17" s="3">
        <v>17</v>
      </c>
      <c r="G17" s="4">
        <v>20</v>
      </c>
      <c r="H17" s="4">
        <v>21</v>
      </c>
    </row>
    <row r="18" spans="1:8" ht="12.75" customHeight="1">
      <c r="A18" s="6" t="s">
        <v>7</v>
      </c>
      <c r="B18" s="4">
        <v>1087</v>
      </c>
      <c r="C18" s="4">
        <v>29</v>
      </c>
      <c r="D18" s="4">
        <v>1650</v>
      </c>
      <c r="E18" s="4"/>
      <c r="F18" s="3">
        <v>29</v>
      </c>
      <c r="G18" s="4">
        <v>29</v>
      </c>
      <c r="H18" s="4">
        <v>20</v>
      </c>
    </row>
    <row r="19" spans="1:8" ht="12.75" customHeight="1">
      <c r="A19" s="6" t="s">
        <v>8</v>
      </c>
      <c r="B19" s="4">
        <v>1196</v>
      </c>
      <c r="C19" s="4">
        <v>30</v>
      </c>
      <c r="D19" s="4">
        <v>1800</v>
      </c>
      <c r="E19" s="4"/>
      <c r="F19" s="3">
        <v>28</v>
      </c>
      <c r="G19" s="4">
        <v>30</v>
      </c>
      <c r="H19" s="4">
        <v>26</v>
      </c>
    </row>
    <row r="20" spans="1:8" ht="21.75" customHeight="1">
      <c r="A20" s="120" t="s">
        <v>119</v>
      </c>
      <c r="B20" s="120"/>
      <c r="C20" s="120"/>
      <c r="D20" s="120"/>
      <c r="E20" s="120"/>
      <c r="F20" s="120"/>
      <c r="G20" s="120"/>
      <c r="H20" s="120"/>
    </row>
    <row r="21" spans="1:8" ht="18" customHeight="1">
      <c r="A21" s="101" t="s">
        <v>120</v>
      </c>
      <c r="B21" s="4">
        <v>42786</v>
      </c>
      <c r="C21" s="4">
        <v>1057</v>
      </c>
      <c r="D21" s="4">
        <v>56514</v>
      </c>
      <c r="E21" s="4"/>
      <c r="F21" s="4">
        <v>965</v>
      </c>
      <c r="G21" s="4">
        <v>1057</v>
      </c>
      <c r="H21" s="4">
        <v>882</v>
      </c>
    </row>
    <row r="22" spans="1:15" ht="12.75" customHeight="1">
      <c r="A22" s="101" t="s">
        <v>121</v>
      </c>
      <c r="B22" s="4">
        <f>B23-B21</f>
        <v>143940</v>
      </c>
      <c r="C22" s="4">
        <f>C23-C21</f>
        <v>2596</v>
      </c>
      <c r="D22" s="4">
        <f>D23-D21</f>
        <v>139159</v>
      </c>
      <c r="E22" s="4"/>
      <c r="F22" s="4">
        <f>F23-F21</f>
        <v>2458</v>
      </c>
      <c r="G22" s="4">
        <f>G23-G21</f>
        <v>2596</v>
      </c>
      <c r="H22" s="4">
        <f>H23-H21</f>
        <v>1747</v>
      </c>
      <c r="I22" s="4"/>
      <c r="K22" s="4"/>
      <c r="L22" s="4"/>
      <c r="M22" s="4"/>
      <c r="N22" s="4"/>
      <c r="O22" s="4"/>
    </row>
    <row r="23" spans="1:10" s="7" customFormat="1" ht="12.75" customHeight="1">
      <c r="A23" s="101" t="s">
        <v>122</v>
      </c>
      <c r="B23" s="4">
        <v>186726</v>
      </c>
      <c r="C23" s="4">
        <v>3653</v>
      </c>
      <c r="D23" s="4">
        <v>195673</v>
      </c>
      <c r="E23" s="4"/>
      <c r="F23" s="4">
        <v>3423</v>
      </c>
      <c r="G23" s="4">
        <v>3653</v>
      </c>
      <c r="H23" s="4">
        <v>2629</v>
      </c>
      <c r="J23" s="3"/>
    </row>
    <row r="24" spans="1:8" s="7" customFormat="1" ht="24.75" customHeight="1">
      <c r="A24" s="15" t="s">
        <v>123</v>
      </c>
      <c r="B24" s="14">
        <f>+B9*100/B23</f>
        <v>6.2797896382935425</v>
      </c>
      <c r="C24" s="14">
        <f aca="true" t="shared" si="0" ref="C24:H24">+C9*100/C23</f>
        <v>5.967697782644402</v>
      </c>
      <c r="D24" s="14">
        <f t="shared" si="0"/>
        <v>9.011463002049338</v>
      </c>
      <c r="E24" s="14"/>
      <c r="F24" s="14">
        <f t="shared" si="0"/>
        <v>5.872042068361087</v>
      </c>
      <c r="G24" s="14">
        <f t="shared" si="0"/>
        <v>5.967697782644402</v>
      </c>
      <c r="H24" s="14">
        <f t="shared" si="0"/>
        <v>7.455306200076074</v>
      </c>
    </row>
    <row r="25" spans="1:8" ht="12.75">
      <c r="A25" s="8"/>
      <c r="B25" s="9"/>
      <c r="C25" s="9"/>
      <c r="D25" s="9"/>
      <c r="E25" s="9"/>
      <c r="F25" s="9"/>
      <c r="G25" s="9"/>
      <c r="H25" s="9"/>
    </row>
    <row r="26" spans="1:8" ht="13.5" customHeight="1">
      <c r="A26" s="101" t="s">
        <v>131</v>
      </c>
      <c r="B26" s="101"/>
      <c r="C26" s="101"/>
      <c r="D26" s="6"/>
      <c r="E26" s="6"/>
      <c r="F26" s="6"/>
      <c r="G26" s="6"/>
      <c r="H26" s="6"/>
    </row>
    <row r="28" ht="12.75">
      <c r="A28" s="52"/>
    </row>
    <row r="29" ht="12.75">
      <c r="A29" s="52"/>
    </row>
    <row r="30" ht="12.75">
      <c r="A30" s="52"/>
    </row>
    <row r="32" ht="12.75">
      <c r="D32" s="52"/>
    </row>
  </sheetData>
  <sheetProtection/>
  <mergeCells count="6">
    <mergeCell ref="A4:H4"/>
    <mergeCell ref="A10:H10"/>
    <mergeCell ref="A20:H20"/>
    <mergeCell ref="F2:H2"/>
    <mergeCell ref="A2:A3"/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G8" sqref="G8"/>
    </sheetView>
  </sheetViews>
  <sheetFormatPr defaultColWidth="8.88671875" defaultRowHeight="15.75"/>
  <cols>
    <col min="1" max="1" width="12.77734375" style="3" customWidth="1"/>
    <col min="2" max="3" width="10.77734375" style="3" customWidth="1"/>
    <col min="4" max="4" width="12.3359375" style="3" customWidth="1"/>
    <col min="5" max="5" width="10.77734375" style="3" customWidth="1"/>
    <col min="6" max="9" width="8.88671875" style="3" customWidth="1"/>
    <col min="10" max="11" width="9.99609375" style="3" bestFit="1" customWidth="1"/>
    <col min="12" max="16384" width="8.88671875" style="3" customWidth="1"/>
  </cols>
  <sheetData>
    <row r="1" spans="1:5" ht="24.75" customHeight="1">
      <c r="A1" s="2" t="s">
        <v>96</v>
      </c>
      <c r="B1" s="1"/>
      <c r="C1" s="1"/>
      <c r="D1" s="1"/>
      <c r="E1" s="1"/>
    </row>
    <row r="2" spans="1:5" ht="24.75" customHeight="1">
      <c r="A2" s="123"/>
      <c r="B2" s="125" t="s">
        <v>137</v>
      </c>
      <c r="C2" s="122" t="s">
        <v>138</v>
      </c>
      <c r="D2" s="122"/>
      <c r="E2" s="125" t="s">
        <v>130</v>
      </c>
    </row>
    <row r="3" spans="1:5" ht="45" customHeight="1">
      <c r="A3" s="124"/>
      <c r="B3" s="126"/>
      <c r="C3" s="100" t="s">
        <v>130</v>
      </c>
      <c r="D3" s="100" t="s">
        <v>139</v>
      </c>
      <c r="E3" s="126"/>
    </row>
    <row r="4" spans="1:5" ht="21.75" customHeight="1">
      <c r="A4" s="121" t="s">
        <v>117</v>
      </c>
      <c r="B4" s="121"/>
      <c r="C4" s="121"/>
      <c r="D4" s="121"/>
      <c r="E4" s="121"/>
    </row>
    <row r="5" spans="1:5" ht="12.75" customHeight="1">
      <c r="A5" s="5" t="s">
        <v>26</v>
      </c>
      <c r="B5" s="49">
        <v>11313</v>
      </c>
      <c r="C5" s="49">
        <v>3034</v>
      </c>
      <c r="D5" s="49">
        <v>954</v>
      </c>
      <c r="E5" s="49">
        <f>B5+C5</f>
        <v>14347</v>
      </c>
    </row>
    <row r="6" spans="1:5" ht="12.75" customHeight="1">
      <c r="A6" s="5" t="s">
        <v>31</v>
      </c>
      <c r="B6" s="49">
        <v>11061</v>
      </c>
      <c r="C6" s="49">
        <v>2982</v>
      </c>
      <c r="D6" s="49">
        <v>923</v>
      </c>
      <c r="E6" s="49">
        <f>B6+C6</f>
        <v>14043</v>
      </c>
    </row>
    <row r="7" spans="1:5" ht="12.75" customHeight="1">
      <c r="A7" s="5" t="s">
        <v>89</v>
      </c>
      <c r="B7" s="49">
        <v>11104</v>
      </c>
      <c r="C7" s="49">
        <v>3151</v>
      </c>
      <c r="D7" s="49">
        <v>1098</v>
      </c>
      <c r="E7" s="49">
        <f>B7+C7</f>
        <v>14255</v>
      </c>
    </row>
    <row r="8" spans="1:5" ht="12.75" customHeight="1">
      <c r="A8" s="88" t="s">
        <v>90</v>
      </c>
      <c r="B8" s="49">
        <v>10091</v>
      </c>
      <c r="C8" s="49">
        <v>2165</v>
      </c>
      <c r="D8" s="49">
        <v>1027</v>
      </c>
      <c r="E8" s="49">
        <f>B8+C8</f>
        <v>12256</v>
      </c>
    </row>
    <row r="9" spans="1:5" ht="12.75" customHeight="1">
      <c r="A9" s="88" t="s">
        <v>91</v>
      </c>
      <c r="B9" s="49">
        <v>8871</v>
      </c>
      <c r="C9" s="49">
        <v>2855</v>
      </c>
      <c r="D9" s="49">
        <v>992</v>
      </c>
      <c r="E9" s="49">
        <f>B9+C9</f>
        <v>11726</v>
      </c>
    </row>
    <row r="10" spans="1:5" ht="21.75" customHeight="1">
      <c r="A10" s="120" t="s">
        <v>118</v>
      </c>
      <c r="B10" s="120"/>
      <c r="C10" s="120"/>
      <c r="D10" s="120"/>
      <c r="E10" s="120"/>
    </row>
    <row r="11" spans="1:5" ht="12.75" customHeight="1">
      <c r="A11" s="6" t="s">
        <v>3</v>
      </c>
      <c r="B11" s="49">
        <v>460</v>
      </c>
      <c r="C11" s="49">
        <v>98</v>
      </c>
      <c r="D11" s="49">
        <v>38</v>
      </c>
      <c r="E11" s="49">
        <f>B11+C11</f>
        <v>558</v>
      </c>
    </row>
    <row r="12" spans="1:5" ht="12.75" customHeight="1">
      <c r="A12" s="6" t="s">
        <v>4</v>
      </c>
      <c r="B12" s="49">
        <v>419</v>
      </c>
      <c r="C12" s="49">
        <v>134</v>
      </c>
      <c r="D12" s="49">
        <v>45</v>
      </c>
      <c r="E12" s="49">
        <f aca="true" t="shared" si="0" ref="E12:E19">B12+C12</f>
        <v>553</v>
      </c>
    </row>
    <row r="13" spans="1:5" ht="12.75" customHeight="1">
      <c r="A13" s="6" t="s">
        <v>1</v>
      </c>
      <c r="B13" s="49">
        <v>2117</v>
      </c>
      <c r="C13" s="49">
        <v>596</v>
      </c>
      <c r="D13" s="49">
        <v>220</v>
      </c>
      <c r="E13" s="49">
        <f t="shared" si="0"/>
        <v>2713</v>
      </c>
    </row>
    <row r="14" spans="1:5" ht="12.75" customHeight="1">
      <c r="A14" s="6" t="s">
        <v>5</v>
      </c>
      <c r="B14" s="49">
        <v>147</v>
      </c>
      <c r="C14" s="49">
        <v>72</v>
      </c>
      <c r="D14" s="49">
        <v>11</v>
      </c>
      <c r="E14" s="49">
        <f t="shared" si="0"/>
        <v>219</v>
      </c>
    </row>
    <row r="15" spans="1:5" ht="12.75" customHeight="1">
      <c r="A15" s="6" t="s">
        <v>2</v>
      </c>
      <c r="B15" s="49">
        <v>962</v>
      </c>
      <c r="C15" s="49">
        <v>360</v>
      </c>
      <c r="D15" s="49">
        <v>109</v>
      </c>
      <c r="E15" s="49">
        <f t="shared" si="0"/>
        <v>1322</v>
      </c>
    </row>
    <row r="16" spans="1:5" ht="12.75" customHeight="1">
      <c r="A16" s="6" t="s">
        <v>0</v>
      </c>
      <c r="B16" s="49">
        <v>2432</v>
      </c>
      <c r="C16" s="49">
        <v>882</v>
      </c>
      <c r="D16" s="49">
        <v>353</v>
      </c>
      <c r="E16" s="49">
        <f t="shared" si="0"/>
        <v>3314</v>
      </c>
    </row>
    <row r="17" spans="1:5" ht="12.75" customHeight="1">
      <c r="A17" s="6" t="s">
        <v>6</v>
      </c>
      <c r="B17" s="49">
        <v>592</v>
      </c>
      <c r="C17" s="49">
        <v>172</v>
      </c>
      <c r="D17" s="49">
        <v>50</v>
      </c>
      <c r="E17" s="49">
        <f t="shared" si="0"/>
        <v>764</v>
      </c>
    </row>
    <row r="18" spans="1:5" ht="12.75" customHeight="1">
      <c r="A18" s="6" t="s">
        <v>7</v>
      </c>
      <c r="B18" s="49">
        <v>832</v>
      </c>
      <c r="C18" s="49">
        <v>255</v>
      </c>
      <c r="D18" s="49">
        <v>40</v>
      </c>
      <c r="E18" s="49">
        <f t="shared" si="0"/>
        <v>1087</v>
      </c>
    </row>
    <row r="19" spans="1:5" ht="12.75" customHeight="1">
      <c r="A19" s="6" t="s">
        <v>8</v>
      </c>
      <c r="B19" s="49">
        <v>910</v>
      </c>
      <c r="C19" s="49">
        <v>286</v>
      </c>
      <c r="D19" s="49">
        <v>85</v>
      </c>
      <c r="E19" s="49">
        <f t="shared" si="0"/>
        <v>1196</v>
      </c>
    </row>
    <row r="20" spans="1:5" ht="21.75" customHeight="1">
      <c r="A20" s="120" t="s">
        <v>119</v>
      </c>
      <c r="B20" s="120"/>
      <c r="C20" s="120"/>
      <c r="D20" s="120"/>
      <c r="E20" s="120"/>
    </row>
    <row r="21" spans="1:5" ht="12.75" customHeight="1">
      <c r="A21" s="101" t="s">
        <v>120</v>
      </c>
      <c r="B21" s="49">
        <v>31674</v>
      </c>
      <c r="C21" s="49">
        <v>11112</v>
      </c>
      <c r="D21" s="49">
        <v>3970</v>
      </c>
      <c r="E21" s="49">
        <v>48134</v>
      </c>
    </row>
    <row r="22" spans="1:5" ht="12.75" customHeight="1">
      <c r="A22" s="101" t="s">
        <v>121</v>
      </c>
      <c r="B22" s="49">
        <f>B23-B21</f>
        <v>105443</v>
      </c>
      <c r="C22" s="49">
        <f>C23-C21</f>
        <v>38497</v>
      </c>
      <c r="D22" s="49">
        <f>D23-D21</f>
        <v>14945</v>
      </c>
      <c r="E22" s="49">
        <f>E23-E21</f>
        <v>157504</v>
      </c>
    </row>
    <row r="23" spans="1:7" s="7" customFormat="1" ht="12.75" customHeight="1">
      <c r="A23" s="101" t="s">
        <v>122</v>
      </c>
      <c r="B23" s="49">
        <v>137117</v>
      </c>
      <c r="C23" s="49">
        <v>49609</v>
      </c>
      <c r="D23" s="49">
        <v>18915</v>
      </c>
      <c r="E23" s="49">
        <v>205638</v>
      </c>
      <c r="G23" s="3"/>
    </row>
    <row r="24" spans="1:5" s="7" customFormat="1" ht="24.75" customHeight="1">
      <c r="A24" s="15" t="s">
        <v>123</v>
      </c>
      <c r="B24" s="50">
        <f>B9/B23*100</f>
        <v>6.469657299970098</v>
      </c>
      <c r="C24" s="50">
        <f>C9/C23*100</f>
        <v>5.755004132314701</v>
      </c>
      <c r="D24" s="50">
        <f>D9/D23*100</f>
        <v>5.244514935236585</v>
      </c>
      <c r="E24" s="50">
        <f>E9/E23*100</f>
        <v>5.702253474552369</v>
      </c>
    </row>
    <row r="25" spans="1:5" ht="12.75">
      <c r="A25" s="8"/>
      <c r="B25" s="9"/>
      <c r="C25" s="9"/>
      <c r="D25" s="9"/>
      <c r="E25" s="9"/>
    </row>
    <row r="26" spans="1:5" ht="13.5" customHeight="1">
      <c r="A26" s="101" t="s">
        <v>131</v>
      </c>
      <c r="B26" s="101"/>
      <c r="C26" s="101"/>
      <c r="D26" s="6"/>
      <c r="E26" s="6"/>
    </row>
    <row r="27" spans="1:5" ht="30" customHeight="1">
      <c r="A27" s="127"/>
      <c r="B27" s="127"/>
      <c r="C27" s="127"/>
      <c r="D27" s="127"/>
      <c r="E27" s="127"/>
    </row>
  </sheetData>
  <sheetProtection/>
  <mergeCells count="8">
    <mergeCell ref="E2:E3"/>
    <mergeCell ref="B2:B3"/>
    <mergeCell ref="C2:D2"/>
    <mergeCell ref="A2:A3"/>
    <mergeCell ref="A27:E27"/>
    <mergeCell ref="A4:E4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8" sqref="J8"/>
    </sheetView>
  </sheetViews>
  <sheetFormatPr defaultColWidth="8.88671875" defaultRowHeight="15.75"/>
  <cols>
    <col min="1" max="1" width="9.10546875" style="3" customWidth="1"/>
    <col min="2" max="2" width="7.88671875" style="3" customWidth="1"/>
    <col min="3" max="5" width="7.77734375" style="3" customWidth="1"/>
    <col min="6" max="6" width="11.88671875" style="3" customWidth="1"/>
    <col min="7" max="7" width="7.77734375" style="3" customWidth="1"/>
    <col min="8" max="11" width="8.88671875" style="3" customWidth="1"/>
    <col min="12" max="13" width="9.99609375" style="3" bestFit="1" customWidth="1"/>
    <col min="14" max="16384" width="8.88671875" style="3" customWidth="1"/>
  </cols>
  <sheetData>
    <row r="1" spans="1:7" ht="24.75" customHeight="1">
      <c r="A1" s="2" t="s">
        <v>97</v>
      </c>
      <c r="B1" s="1"/>
      <c r="C1" s="1"/>
      <c r="D1" s="1"/>
      <c r="E1" s="1"/>
      <c r="F1" s="1"/>
      <c r="G1" s="1"/>
    </row>
    <row r="2" spans="1:7" ht="44.25" customHeight="1">
      <c r="A2" s="16"/>
      <c r="B2" s="100" t="s">
        <v>140</v>
      </c>
      <c r="C2" s="100" t="s">
        <v>141</v>
      </c>
      <c r="D2" s="100" t="s">
        <v>142</v>
      </c>
      <c r="E2" s="100" t="s">
        <v>143</v>
      </c>
      <c r="F2" s="100" t="s">
        <v>144</v>
      </c>
      <c r="G2" s="100" t="s">
        <v>130</v>
      </c>
    </row>
    <row r="3" spans="1:7" ht="21.75" customHeight="1">
      <c r="A3" s="121" t="s">
        <v>117</v>
      </c>
      <c r="B3" s="121"/>
      <c r="C3" s="121"/>
      <c r="D3" s="121"/>
      <c r="E3" s="121"/>
      <c r="F3" s="121"/>
      <c r="G3" s="121"/>
    </row>
    <row r="4" spans="1:7" ht="12.75" customHeight="1">
      <c r="A4" s="5" t="s">
        <v>26</v>
      </c>
      <c r="B4" s="4">
        <v>1247</v>
      </c>
      <c r="C4" s="4">
        <v>5764</v>
      </c>
      <c r="D4" s="4">
        <v>1807</v>
      </c>
      <c r="E4" s="4">
        <v>2134</v>
      </c>
      <c r="F4" s="4">
        <v>361</v>
      </c>
      <c r="G4" s="87">
        <f>SUM(B4:F4)</f>
        <v>11313</v>
      </c>
    </row>
    <row r="5" spans="1:7" ht="12.75" customHeight="1">
      <c r="A5" s="5" t="s">
        <v>31</v>
      </c>
      <c r="B5" s="4">
        <v>1182</v>
      </c>
      <c r="C5" s="4">
        <v>5724</v>
      </c>
      <c r="D5" s="4">
        <v>1647</v>
      </c>
      <c r="E5" s="4">
        <v>2098</v>
      </c>
      <c r="F5" s="4">
        <v>410</v>
      </c>
      <c r="G5" s="87">
        <f>SUM(B5:F5)</f>
        <v>11061</v>
      </c>
    </row>
    <row r="6" spans="1:7" ht="12.75" customHeight="1">
      <c r="A6" s="5" t="s">
        <v>89</v>
      </c>
      <c r="B6" s="4">
        <v>1198</v>
      </c>
      <c r="C6" s="4">
        <v>5700</v>
      </c>
      <c r="D6" s="4">
        <v>1693</v>
      </c>
      <c r="E6" s="4">
        <v>2143</v>
      </c>
      <c r="F6" s="4">
        <v>370</v>
      </c>
      <c r="G6" s="87">
        <f>SUM(B6:F6)</f>
        <v>11104</v>
      </c>
    </row>
    <row r="7" spans="1:7" ht="12.75" customHeight="1">
      <c r="A7" s="88" t="s">
        <v>90</v>
      </c>
      <c r="B7" s="4">
        <v>903</v>
      </c>
      <c r="C7" s="4">
        <v>5193</v>
      </c>
      <c r="D7" s="4">
        <v>1882</v>
      </c>
      <c r="E7" s="4">
        <v>1812</v>
      </c>
      <c r="F7" s="4">
        <v>301</v>
      </c>
      <c r="G7" s="87">
        <f>SUM(B7:F7)</f>
        <v>10091</v>
      </c>
    </row>
    <row r="8" spans="1:7" ht="12.75" customHeight="1">
      <c r="A8" s="88" t="s">
        <v>91</v>
      </c>
      <c r="B8" s="4">
        <v>797</v>
      </c>
      <c r="C8" s="4">
        <v>4471</v>
      </c>
      <c r="D8" s="4">
        <v>1567</v>
      </c>
      <c r="E8" s="4">
        <v>1735</v>
      </c>
      <c r="F8" s="4">
        <v>301</v>
      </c>
      <c r="G8" s="87">
        <f>SUM(B8:F8)</f>
        <v>8871</v>
      </c>
    </row>
    <row r="9" spans="1:7" ht="21.75" customHeight="1">
      <c r="A9" s="120" t="s">
        <v>118</v>
      </c>
      <c r="B9" s="120"/>
      <c r="C9" s="120"/>
      <c r="D9" s="120"/>
      <c r="E9" s="120"/>
      <c r="F9" s="120"/>
      <c r="G9" s="120"/>
    </row>
    <row r="10" spans="1:7" ht="12.75" customHeight="1">
      <c r="A10" s="6" t="s">
        <v>3</v>
      </c>
      <c r="B10" s="4">
        <v>65</v>
      </c>
      <c r="C10" s="4">
        <v>244</v>
      </c>
      <c r="D10" s="4">
        <v>69</v>
      </c>
      <c r="E10" s="4">
        <v>78</v>
      </c>
      <c r="F10" s="4">
        <v>4</v>
      </c>
      <c r="G10" s="87">
        <f>SUM(B10:F10)</f>
        <v>460</v>
      </c>
    </row>
    <row r="11" spans="1:7" ht="12.75" customHeight="1">
      <c r="A11" s="6" t="s">
        <v>4</v>
      </c>
      <c r="B11" s="4">
        <v>36</v>
      </c>
      <c r="C11" s="4">
        <v>219</v>
      </c>
      <c r="D11" s="4">
        <v>71</v>
      </c>
      <c r="E11" s="4">
        <v>79</v>
      </c>
      <c r="F11" s="4">
        <v>14</v>
      </c>
      <c r="G11" s="87">
        <f aca="true" t="shared" si="0" ref="G11:G18">SUM(B11:F11)</f>
        <v>419</v>
      </c>
    </row>
    <row r="12" spans="1:7" ht="12.75" customHeight="1">
      <c r="A12" s="6" t="s">
        <v>1</v>
      </c>
      <c r="B12" s="4">
        <v>180</v>
      </c>
      <c r="C12" s="4">
        <v>1059</v>
      </c>
      <c r="D12" s="4">
        <v>360</v>
      </c>
      <c r="E12" s="4">
        <v>428</v>
      </c>
      <c r="F12" s="4">
        <v>90</v>
      </c>
      <c r="G12" s="87">
        <f t="shared" si="0"/>
        <v>2117</v>
      </c>
    </row>
    <row r="13" spans="1:7" ht="12.75" customHeight="1">
      <c r="A13" s="6" t="s">
        <v>5</v>
      </c>
      <c r="B13" s="4">
        <v>17</v>
      </c>
      <c r="C13" s="4">
        <v>70</v>
      </c>
      <c r="D13" s="4">
        <v>16</v>
      </c>
      <c r="E13" s="4">
        <v>35</v>
      </c>
      <c r="F13" s="4">
        <v>9</v>
      </c>
      <c r="G13" s="87">
        <f t="shared" si="0"/>
        <v>147</v>
      </c>
    </row>
    <row r="14" spans="1:7" ht="12.75" customHeight="1">
      <c r="A14" s="6" t="s">
        <v>2</v>
      </c>
      <c r="B14" s="4">
        <v>137</v>
      </c>
      <c r="C14" s="4">
        <v>251</v>
      </c>
      <c r="D14" s="4">
        <v>414</v>
      </c>
      <c r="E14" s="4">
        <v>147</v>
      </c>
      <c r="F14" s="4">
        <v>13</v>
      </c>
      <c r="G14" s="87">
        <f t="shared" si="0"/>
        <v>962</v>
      </c>
    </row>
    <row r="15" spans="1:7" ht="12.75" customHeight="1">
      <c r="A15" s="6" t="s">
        <v>0</v>
      </c>
      <c r="B15" s="4">
        <v>152</v>
      </c>
      <c r="C15" s="4">
        <v>1389</v>
      </c>
      <c r="D15" s="4">
        <v>296</v>
      </c>
      <c r="E15" s="4">
        <v>504</v>
      </c>
      <c r="F15" s="4">
        <v>91</v>
      </c>
      <c r="G15" s="87">
        <f t="shared" si="0"/>
        <v>2432</v>
      </c>
    </row>
    <row r="16" spans="1:7" ht="12.75" customHeight="1">
      <c r="A16" s="6" t="s">
        <v>6</v>
      </c>
      <c r="B16" s="4">
        <v>55</v>
      </c>
      <c r="C16" s="4">
        <v>307</v>
      </c>
      <c r="D16" s="4">
        <v>97</v>
      </c>
      <c r="E16" s="4">
        <v>114</v>
      </c>
      <c r="F16" s="4">
        <v>19</v>
      </c>
      <c r="G16" s="87">
        <f t="shared" si="0"/>
        <v>592</v>
      </c>
    </row>
    <row r="17" spans="1:7" ht="12.75" customHeight="1">
      <c r="A17" s="6" t="s">
        <v>7</v>
      </c>
      <c r="B17" s="4">
        <v>82</v>
      </c>
      <c r="C17" s="4">
        <v>444</v>
      </c>
      <c r="D17" s="4">
        <v>120</v>
      </c>
      <c r="E17" s="4">
        <v>152</v>
      </c>
      <c r="F17" s="4">
        <v>34</v>
      </c>
      <c r="G17" s="87">
        <f t="shared" si="0"/>
        <v>832</v>
      </c>
    </row>
    <row r="18" spans="1:7" ht="12.75" customHeight="1">
      <c r="A18" s="6" t="s">
        <v>8</v>
      </c>
      <c r="B18" s="4">
        <v>73</v>
      </c>
      <c r="C18" s="4">
        <v>488</v>
      </c>
      <c r="D18" s="4">
        <v>124</v>
      </c>
      <c r="E18" s="4">
        <v>198</v>
      </c>
      <c r="F18" s="4">
        <v>27</v>
      </c>
      <c r="G18" s="87">
        <f t="shared" si="0"/>
        <v>910</v>
      </c>
    </row>
    <row r="19" spans="1:7" ht="21.75" customHeight="1">
      <c r="A19" s="120" t="s">
        <v>119</v>
      </c>
      <c r="B19" s="120"/>
      <c r="C19" s="120"/>
      <c r="D19" s="120"/>
      <c r="E19" s="120"/>
      <c r="F19" s="120"/>
      <c r="G19" s="120"/>
    </row>
    <row r="20" spans="1:7" ht="18" customHeight="1">
      <c r="A20" s="101" t="s">
        <v>120</v>
      </c>
      <c r="B20" s="4">
        <v>2797</v>
      </c>
      <c r="C20" s="4">
        <v>15815</v>
      </c>
      <c r="D20" s="4">
        <v>4848</v>
      </c>
      <c r="E20" s="4">
        <v>6998</v>
      </c>
      <c r="F20" s="4">
        <v>1216</v>
      </c>
      <c r="G20" s="87">
        <f>SUM(B20:F20)</f>
        <v>31674</v>
      </c>
    </row>
    <row r="21" spans="1:14" ht="12.75" customHeight="1">
      <c r="A21" s="101" t="s">
        <v>121</v>
      </c>
      <c r="B21" s="4">
        <f aca="true" t="shared" si="1" ref="B21:G21">B22-B20</f>
        <v>8487</v>
      </c>
      <c r="C21" s="4">
        <f t="shared" si="1"/>
        <v>47745</v>
      </c>
      <c r="D21" s="4">
        <f t="shared" si="1"/>
        <v>17403</v>
      </c>
      <c r="E21" s="4">
        <f t="shared" si="1"/>
        <v>26779</v>
      </c>
      <c r="F21" s="4">
        <f t="shared" si="1"/>
        <v>5029</v>
      </c>
      <c r="G21" s="4">
        <f t="shared" si="1"/>
        <v>105443</v>
      </c>
      <c r="H21" s="4"/>
      <c r="J21" s="4"/>
      <c r="K21" s="4"/>
      <c r="L21" s="4"/>
      <c r="M21" s="4"/>
      <c r="N21" s="4"/>
    </row>
    <row r="22" spans="1:9" s="7" customFormat="1" ht="12.75" customHeight="1">
      <c r="A22" s="101" t="s">
        <v>122</v>
      </c>
      <c r="B22" s="4">
        <v>11284</v>
      </c>
      <c r="C22" s="4">
        <v>63560</v>
      </c>
      <c r="D22" s="4">
        <v>22251</v>
      </c>
      <c r="E22" s="4">
        <v>33777</v>
      </c>
      <c r="F22" s="4">
        <v>6245</v>
      </c>
      <c r="G22" s="4">
        <v>137117</v>
      </c>
      <c r="I22" s="3"/>
    </row>
    <row r="23" spans="1:7" s="7" customFormat="1" ht="24.75" customHeight="1">
      <c r="A23" s="15" t="s">
        <v>123</v>
      </c>
      <c r="B23" s="14">
        <f aca="true" t="shared" si="2" ref="B23:G23">+B8*100/B22</f>
        <v>7.06309819213045</v>
      </c>
      <c r="C23" s="14">
        <f t="shared" si="2"/>
        <v>7.034298300818125</v>
      </c>
      <c r="D23" s="14">
        <f t="shared" si="2"/>
        <v>7.042380117747517</v>
      </c>
      <c r="E23" s="14">
        <f t="shared" si="2"/>
        <v>5.136631435592267</v>
      </c>
      <c r="F23" s="14">
        <f t="shared" si="2"/>
        <v>4.819855884707766</v>
      </c>
      <c r="G23" s="14">
        <f t="shared" si="2"/>
        <v>6.469657299970098</v>
      </c>
    </row>
    <row r="24" spans="1:7" ht="12.75">
      <c r="A24" s="8"/>
      <c r="B24" s="9"/>
      <c r="C24" s="9"/>
      <c r="D24" s="9"/>
      <c r="E24" s="9"/>
      <c r="F24" s="9"/>
      <c r="G24" s="9"/>
    </row>
    <row r="25" spans="1:7" ht="13.5" customHeight="1">
      <c r="A25" s="101" t="s">
        <v>131</v>
      </c>
      <c r="B25" s="101"/>
      <c r="C25" s="101"/>
      <c r="D25" s="6"/>
      <c r="E25" s="6"/>
      <c r="F25" s="6"/>
      <c r="G25" s="6"/>
    </row>
    <row r="26" spans="1:7" ht="38.25" customHeight="1">
      <c r="A26" s="127"/>
      <c r="B26" s="127"/>
      <c r="C26" s="127"/>
      <c r="D26" s="127"/>
      <c r="E26" s="127"/>
      <c r="F26" s="128"/>
      <c r="G26" s="128"/>
    </row>
  </sheetData>
  <sheetProtection/>
  <mergeCells count="4">
    <mergeCell ref="A3:G3"/>
    <mergeCell ref="A9:G9"/>
    <mergeCell ref="A19:G19"/>
    <mergeCell ref="A26:G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41" sqref="J41"/>
    </sheetView>
  </sheetViews>
  <sheetFormatPr defaultColWidth="8.88671875" defaultRowHeight="15.75"/>
  <cols>
    <col min="1" max="1" width="12.6640625" style="3" customWidth="1"/>
    <col min="2" max="2" width="7.99609375" style="3" customWidth="1"/>
    <col min="3" max="3" width="9.5546875" style="3" customWidth="1"/>
    <col min="4" max="7" width="7.99609375" style="3" customWidth="1"/>
    <col min="8" max="16384" width="8.88671875" style="3" customWidth="1"/>
  </cols>
  <sheetData>
    <row r="1" spans="1:8" ht="31.5" customHeight="1">
      <c r="A1" s="129" t="s">
        <v>98</v>
      </c>
      <c r="B1" s="129"/>
      <c r="C1" s="129"/>
      <c r="D1" s="129"/>
      <c r="E1" s="129"/>
      <c r="F1" s="129"/>
      <c r="G1" s="129"/>
      <c r="H1" s="6"/>
    </row>
    <row r="2" spans="1:8" ht="30" customHeight="1">
      <c r="A2" s="16"/>
      <c r="B2" s="100" t="s">
        <v>134</v>
      </c>
      <c r="C2" s="100" t="s">
        <v>135</v>
      </c>
      <c r="D2" s="100" t="s">
        <v>136</v>
      </c>
      <c r="E2" s="100" t="s">
        <v>134</v>
      </c>
      <c r="F2" s="100" t="s">
        <v>135</v>
      </c>
      <c r="G2" s="100" t="s">
        <v>136</v>
      </c>
      <c r="H2" s="6"/>
    </row>
    <row r="3" spans="1:8" ht="18" customHeight="1">
      <c r="A3" s="11"/>
      <c r="B3" s="130" t="s">
        <v>146</v>
      </c>
      <c r="C3" s="130"/>
      <c r="D3" s="130"/>
      <c r="E3" s="131" t="s">
        <v>147</v>
      </c>
      <c r="F3" s="131"/>
      <c r="G3" s="131"/>
      <c r="H3" s="6"/>
    </row>
    <row r="4" spans="1:7" ht="18" customHeight="1">
      <c r="A4" s="120" t="s">
        <v>117</v>
      </c>
      <c r="B4" s="120"/>
      <c r="C4" s="120"/>
      <c r="D4" s="120"/>
      <c r="E4" s="120"/>
      <c r="F4" s="120"/>
      <c r="G4" s="120"/>
    </row>
    <row r="5" spans="1:7" ht="12.75" customHeight="1">
      <c r="A5" s="5" t="s">
        <v>26</v>
      </c>
      <c r="B5" s="49">
        <v>890</v>
      </c>
      <c r="C5" s="49">
        <v>22</v>
      </c>
      <c r="D5" s="49">
        <v>1518</v>
      </c>
      <c r="E5" s="49">
        <v>11539</v>
      </c>
      <c r="F5" s="49">
        <v>192</v>
      </c>
      <c r="G5" s="49">
        <v>16745</v>
      </c>
    </row>
    <row r="6" spans="1:7" ht="12.75" customHeight="1">
      <c r="A6" s="5" t="s">
        <v>31</v>
      </c>
      <c r="B6" s="49">
        <v>1029</v>
      </c>
      <c r="C6" s="49">
        <v>39</v>
      </c>
      <c r="D6" s="49">
        <v>1770</v>
      </c>
      <c r="E6" s="49">
        <v>10997</v>
      </c>
      <c r="F6" s="49">
        <v>151</v>
      </c>
      <c r="G6" s="49">
        <v>16256</v>
      </c>
    </row>
    <row r="7" spans="1:7" ht="12.75" customHeight="1">
      <c r="A7" s="5" t="s">
        <v>89</v>
      </c>
      <c r="B7" s="49">
        <v>904</v>
      </c>
      <c r="C7" s="49">
        <v>23</v>
      </c>
      <c r="D7" s="49">
        <v>1575</v>
      </c>
      <c r="E7" s="49">
        <v>11428</v>
      </c>
      <c r="F7" s="49">
        <v>148</v>
      </c>
      <c r="G7" s="49">
        <v>16802</v>
      </c>
    </row>
    <row r="8" spans="1:7" ht="12.75" customHeight="1">
      <c r="A8" s="88" t="s">
        <v>90</v>
      </c>
      <c r="B8" s="49">
        <v>913</v>
      </c>
      <c r="C8" s="49">
        <v>46</v>
      </c>
      <c r="D8" s="49">
        <v>1484</v>
      </c>
      <c r="E8" s="49">
        <v>10564</v>
      </c>
      <c r="F8" s="49">
        <v>129</v>
      </c>
      <c r="G8" s="49">
        <v>15291</v>
      </c>
    </row>
    <row r="9" spans="1:7" ht="12.75" customHeight="1">
      <c r="A9" s="88" t="s">
        <v>91</v>
      </c>
      <c r="B9" s="49">
        <v>747</v>
      </c>
      <c r="C9" s="49">
        <v>16</v>
      </c>
      <c r="D9" s="49">
        <v>1302</v>
      </c>
      <c r="E9" s="49">
        <v>9426</v>
      </c>
      <c r="F9" s="49">
        <v>103</v>
      </c>
      <c r="G9" s="49">
        <v>13420</v>
      </c>
    </row>
    <row r="10" spans="1:7" ht="18" customHeight="1">
      <c r="A10" s="120" t="s">
        <v>118</v>
      </c>
      <c r="B10" s="120"/>
      <c r="C10" s="120"/>
      <c r="D10" s="120"/>
      <c r="E10" s="120"/>
      <c r="F10" s="120"/>
      <c r="G10" s="120"/>
    </row>
    <row r="11" spans="1:7" ht="12.75" customHeight="1">
      <c r="A11" s="6" t="s">
        <v>3</v>
      </c>
      <c r="B11" s="74">
        <v>0</v>
      </c>
      <c r="C11" s="74">
        <v>0</v>
      </c>
      <c r="D11" s="74">
        <v>0</v>
      </c>
      <c r="E11" s="49">
        <v>379</v>
      </c>
      <c r="F11" s="49">
        <v>3</v>
      </c>
      <c r="G11" s="49">
        <v>593</v>
      </c>
    </row>
    <row r="12" spans="1:7" ht="12.75" customHeight="1">
      <c r="A12" s="6" t="s">
        <v>4</v>
      </c>
      <c r="B12" s="49">
        <v>5</v>
      </c>
      <c r="C12" s="94" t="s">
        <v>14</v>
      </c>
      <c r="D12" s="49">
        <v>7</v>
      </c>
      <c r="E12" s="49">
        <v>440</v>
      </c>
      <c r="F12" s="49">
        <v>4</v>
      </c>
      <c r="G12" s="49">
        <v>699</v>
      </c>
    </row>
    <row r="13" spans="1:7" ht="12.75" customHeight="1">
      <c r="A13" s="6" t="s">
        <v>1</v>
      </c>
      <c r="B13" s="49">
        <v>160</v>
      </c>
      <c r="C13" s="49">
        <v>5</v>
      </c>
      <c r="D13" s="49">
        <v>282</v>
      </c>
      <c r="E13" s="49">
        <v>2297</v>
      </c>
      <c r="F13" s="49">
        <v>25</v>
      </c>
      <c r="G13" s="49">
        <v>3157</v>
      </c>
    </row>
    <row r="14" spans="1:7" ht="12.75" customHeight="1">
      <c r="A14" s="6" t="s">
        <v>5</v>
      </c>
      <c r="B14" s="49">
        <v>29</v>
      </c>
      <c r="C14" s="95" t="s">
        <v>14</v>
      </c>
      <c r="D14" s="49">
        <v>60</v>
      </c>
      <c r="E14" s="49">
        <v>104</v>
      </c>
      <c r="F14" s="95" t="s">
        <v>14</v>
      </c>
      <c r="G14" s="49">
        <v>167</v>
      </c>
    </row>
    <row r="15" spans="1:7" ht="12.75" customHeight="1">
      <c r="A15" s="6" t="s">
        <v>2</v>
      </c>
      <c r="B15" s="49">
        <v>215</v>
      </c>
      <c r="C15" s="49">
        <v>5</v>
      </c>
      <c r="D15" s="49">
        <v>361</v>
      </c>
      <c r="E15" s="49">
        <v>980</v>
      </c>
      <c r="F15" s="49">
        <v>14</v>
      </c>
      <c r="G15" s="49">
        <v>1448</v>
      </c>
    </row>
    <row r="16" spans="1:7" ht="12.75" customHeight="1">
      <c r="A16" s="6" t="s">
        <v>0</v>
      </c>
      <c r="B16" s="49">
        <v>260</v>
      </c>
      <c r="C16" s="95" t="s">
        <v>14</v>
      </c>
      <c r="D16" s="49">
        <v>460</v>
      </c>
      <c r="E16" s="49">
        <v>2781</v>
      </c>
      <c r="F16" s="49">
        <v>23</v>
      </c>
      <c r="G16" s="49">
        <v>3723</v>
      </c>
    </row>
    <row r="17" spans="1:7" ht="12.75" customHeight="1">
      <c r="A17" s="6" t="s">
        <v>6</v>
      </c>
      <c r="B17" s="74">
        <v>0</v>
      </c>
      <c r="C17" s="74">
        <v>0</v>
      </c>
      <c r="D17" s="74">
        <v>0</v>
      </c>
      <c r="E17" s="49">
        <v>519</v>
      </c>
      <c r="F17" s="49">
        <v>4</v>
      </c>
      <c r="G17" s="49">
        <v>793</v>
      </c>
    </row>
    <row r="18" spans="1:7" ht="12.75" customHeight="1">
      <c r="A18" s="6" t="s">
        <v>7</v>
      </c>
      <c r="B18" s="49">
        <v>22</v>
      </c>
      <c r="C18" s="49">
        <v>2</v>
      </c>
      <c r="D18" s="49">
        <v>37</v>
      </c>
      <c r="E18" s="49">
        <v>890</v>
      </c>
      <c r="F18" s="49">
        <v>13</v>
      </c>
      <c r="G18" s="49">
        <v>1321</v>
      </c>
    </row>
    <row r="19" spans="1:8" ht="12.75" customHeight="1">
      <c r="A19" s="6" t="s">
        <v>8</v>
      </c>
      <c r="B19" s="49">
        <v>56</v>
      </c>
      <c r="C19" s="49">
        <v>4</v>
      </c>
      <c r="D19" s="49">
        <v>95</v>
      </c>
      <c r="E19" s="49">
        <v>1036</v>
      </c>
      <c r="F19" s="49">
        <v>17</v>
      </c>
      <c r="G19" s="49">
        <v>1519</v>
      </c>
      <c r="H19" s="89"/>
    </row>
    <row r="20" spans="1:7" s="10" customFormat="1" ht="18" customHeight="1">
      <c r="A20" s="120" t="s">
        <v>119</v>
      </c>
      <c r="B20" s="120"/>
      <c r="C20" s="120"/>
      <c r="D20" s="120"/>
      <c r="E20" s="120"/>
      <c r="F20" s="120"/>
      <c r="G20" s="120"/>
    </row>
    <row r="21" spans="1:7" ht="12.75" customHeight="1">
      <c r="A21" s="101" t="s">
        <v>120</v>
      </c>
      <c r="B21" s="49">
        <v>2132</v>
      </c>
      <c r="C21" s="49">
        <v>98</v>
      </c>
      <c r="D21" s="49">
        <v>3655</v>
      </c>
      <c r="E21" s="49">
        <v>31202</v>
      </c>
      <c r="F21" s="49">
        <v>389</v>
      </c>
      <c r="G21" s="49">
        <v>35026</v>
      </c>
    </row>
    <row r="22" spans="1:7" ht="12.75" customHeight="1">
      <c r="A22" s="101" t="s">
        <v>121</v>
      </c>
      <c r="B22" s="49">
        <f aca="true" t="shared" si="0" ref="B22:G22">B23-B21</f>
        <v>7268</v>
      </c>
      <c r="C22" s="49">
        <f t="shared" si="0"/>
        <v>232</v>
      </c>
      <c r="D22" s="49">
        <f t="shared" si="0"/>
        <v>12204</v>
      </c>
      <c r="E22" s="49">
        <f t="shared" si="0"/>
        <v>110511</v>
      </c>
      <c r="F22" s="49">
        <f t="shared" si="0"/>
        <v>1150</v>
      </c>
      <c r="G22" s="49">
        <f t="shared" si="0"/>
        <v>83055</v>
      </c>
    </row>
    <row r="23" spans="1:7" s="7" customFormat="1" ht="12.75" customHeight="1">
      <c r="A23" s="101" t="s">
        <v>122</v>
      </c>
      <c r="B23" s="49">
        <v>9400</v>
      </c>
      <c r="C23" s="49">
        <v>330</v>
      </c>
      <c r="D23" s="49">
        <v>15859</v>
      </c>
      <c r="E23" s="49">
        <v>141713</v>
      </c>
      <c r="F23" s="49">
        <v>1539</v>
      </c>
      <c r="G23" s="49">
        <v>118081</v>
      </c>
    </row>
    <row r="24" spans="1:7" s="7" customFormat="1" ht="12.75" customHeight="1">
      <c r="A24" s="15" t="s">
        <v>123</v>
      </c>
      <c r="B24" s="50">
        <f aca="true" t="shared" si="1" ref="B24:G24">+B9*100/B23</f>
        <v>7.946808510638298</v>
      </c>
      <c r="C24" s="50">
        <f t="shared" si="1"/>
        <v>4.848484848484849</v>
      </c>
      <c r="D24" s="50">
        <f t="shared" si="1"/>
        <v>8.209849296929189</v>
      </c>
      <c r="E24" s="50">
        <f t="shared" si="1"/>
        <v>6.65147163633541</v>
      </c>
      <c r="F24" s="50">
        <f t="shared" si="1"/>
        <v>6.692657569850552</v>
      </c>
      <c r="G24" s="50">
        <f t="shared" si="1"/>
        <v>11.365079902778602</v>
      </c>
    </row>
    <row r="25" spans="1:7" ht="18" customHeight="1">
      <c r="A25" s="11"/>
      <c r="B25" s="131" t="s">
        <v>145</v>
      </c>
      <c r="C25" s="131"/>
      <c r="D25" s="131"/>
      <c r="E25" s="131" t="s">
        <v>130</v>
      </c>
      <c r="F25" s="131"/>
      <c r="G25" s="131"/>
    </row>
    <row r="26" spans="1:7" ht="19.5" customHeight="1">
      <c r="A26" s="120" t="s">
        <v>117</v>
      </c>
      <c r="B26" s="120"/>
      <c r="C26" s="120"/>
      <c r="D26" s="120"/>
      <c r="E26" s="120"/>
      <c r="F26" s="120"/>
      <c r="G26" s="120"/>
    </row>
    <row r="27" spans="1:7" ht="12.75" customHeight="1">
      <c r="A27" s="5" t="s">
        <v>26</v>
      </c>
      <c r="B27" s="49">
        <v>1918</v>
      </c>
      <c r="C27" s="49">
        <v>150</v>
      </c>
      <c r="D27" s="49">
        <v>3605</v>
      </c>
      <c r="E27" s="49">
        <v>14347</v>
      </c>
      <c r="F27" s="49">
        <v>364</v>
      </c>
      <c r="G27" s="49">
        <v>21868</v>
      </c>
    </row>
    <row r="28" spans="1:7" ht="12.75" customHeight="1">
      <c r="A28" s="5" t="s">
        <v>31</v>
      </c>
      <c r="B28" s="49">
        <v>2018</v>
      </c>
      <c r="C28" s="49">
        <v>135</v>
      </c>
      <c r="D28" s="49">
        <v>3716</v>
      </c>
      <c r="E28" s="49">
        <v>14044</v>
      </c>
      <c r="F28" s="49">
        <v>325</v>
      </c>
      <c r="G28" s="49">
        <v>21742</v>
      </c>
    </row>
    <row r="29" spans="1:7" ht="12.75" customHeight="1">
      <c r="A29" s="5" t="s">
        <v>89</v>
      </c>
      <c r="B29" s="49">
        <v>1923</v>
      </c>
      <c r="C29" s="49">
        <v>108</v>
      </c>
      <c r="D29" s="49">
        <v>3627</v>
      </c>
      <c r="E29" s="49">
        <v>14255</v>
      </c>
      <c r="F29" s="49">
        <v>279</v>
      </c>
      <c r="G29" s="49">
        <v>22004</v>
      </c>
    </row>
    <row r="30" spans="1:7" ht="12.75" customHeight="1">
      <c r="A30" s="88" t="s">
        <v>90</v>
      </c>
      <c r="B30" s="49">
        <v>1806</v>
      </c>
      <c r="C30" s="49">
        <v>96</v>
      </c>
      <c r="D30" s="49">
        <v>3354</v>
      </c>
      <c r="E30" s="49">
        <f>B30+B8+E8</f>
        <v>13283</v>
      </c>
      <c r="F30" s="49">
        <f>C30+C8+F8</f>
        <v>271</v>
      </c>
      <c r="G30" s="49">
        <f>D30+D8+G8</f>
        <v>20129</v>
      </c>
    </row>
    <row r="31" spans="1:7" ht="12.75" customHeight="1">
      <c r="A31" s="88" t="s">
        <v>91</v>
      </c>
      <c r="B31" s="49">
        <v>1553</v>
      </c>
      <c r="C31" s="49">
        <v>99</v>
      </c>
      <c r="D31" s="49">
        <v>2911</v>
      </c>
      <c r="E31" s="49">
        <v>11726</v>
      </c>
      <c r="F31" s="49">
        <v>218</v>
      </c>
      <c r="G31" s="49">
        <v>147633</v>
      </c>
    </row>
    <row r="32" spans="1:7" ht="18" customHeight="1">
      <c r="A32" s="120" t="s">
        <v>118</v>
      </c>
      <c r="B32" s="120"/>
      <c r="C32" s="120"/>
      <c r="D32" s="120"/>
      <c r="E32" s="120"/>
      <c r="F32" s="120"/>
      <c r="G32" s="120"/>
    </row>
    <row r="33" spans="1:7" ht="12.75" customHeight="1">
      <c r="A33" s="6" t="s">
        <v>3</v>
      </c>
      <c r="B33" s="49">
        <v>179</v>
      </c>
      <c r="C33" s="49">
        <v>13</v>
      </c>
      <c r="D33" s="86">
        <v>338</v>
      </c>
      <c r="E33" s="86">
        <v>558</v>
      </c>
      <c r="F33" s="86">
        <v>16</v>
      </c>
      <c r="G33" s="86">
        <v>931</v>
      </c>
    </row>
    <row r="34" spans="1:7" ht="12.75" customHeight="1">
      <c r="A34" s="6" t="s">
        <v>4</v>
      </c>
      <c r="B34" s="49">
        <v>108</v>
      </c>
      <c r="C34" s="49">
        <v>8</v>
      </c>
      <c r="D34" s="86">
        <v>216</v>
      </c>
      <c r="E34" s="86">
        <v>553</v>
      </c>
      <c r="F34" s="86">
        <v>12</v>
      </c>
      <c r="G34" s="86">
        <v>922</v>
      </c>
    </row>
    <row r="35" spans="1:7" ht="12.75" customHeight="1">
      <c r="A35" s="6" t="s">
        <v>1</v>
      </c>
      <c r="B35" s="49">
        <v>256</v>
      </c>
      <c r="C35" s="49">
        <v>23</v>
      </c>
      <c r="D35" s="86">
        <v>484</v>
      </c>
      <c r="E35" s="86">
        <v>2713</v>
      </c>
      <c r="F35" s="86">
        <v>53</v>
      </c>
      <c r="G35" s="86">
        <v>3923</v>
      </c>
    </row>
    <row r="36" spans="1:7" ht="12.75" customHeight="1">
      <c r="A36" s="6" t="s">
        <v>5</v>
      </c>
      <c r="B36" s="49">
        <v>86</v>
      </c>
      <c r="C36" s="49">
        <v>2</v>
      </c>
      <c r="D36" s="86">
        <v>170</v>
      </c>
      <c r="E36" s="86">
        <v>219</v>
      </c>
      <c r="F36" s="86">
        <v>2</v>
      </c>
      <c r="G36" s="86">
        <v>397</v>
      </c>
    </row>
    <row r="37" spans="1:7" ht="12.75" customHeight="1">
      <c r="A37" s="6" t="s">
        <v>2</v>
      </c>
      <c r="B37" s="49">
        <v>127</v>
      </c>
      <c r="C37" s="49">
        <v>3</v>
      </c>
      <c r="D37" s="86">
        <v>225</v>
      </c>
      <c r="E37" s="86">
        <v>1322</v>
      </c>
      <c r="F37" s="86">
        <v>22</v>
      </c>
      <c r="G37" s="86">
        <v>2034</v>
      </c>
    </row>
    <row r="38" spans="1:7" ht="12.75" customHeight="1">
      <c r="A38" s="6" t="s">
        <v>0</v>
      </c>
      <c r="B38" s="49">
        <v>273</v>
      </c>
      <c r="C38" s="49">
        <v>11</v>
      </c>
      <c r="D38" s="86">
        <v>513</v>
      </c>
      <c r="E38" s="86">
        <v>3314</v>
      </c>
      <c r="F38" s="86">
        <v>34</v>
      </c>
      <c r="G38" s="86">
        <v>4696</v>
      </c>
    </row>
    <row r="39" spans="1:7" ht="12.75" customHeight="1">
      <c r="A39" s="6" t="s">
        <v>6</v>
      </c>
      <c r="B39" s="49">
        <v>245</v>
      </c>
      <c r="C39" s="49">
        <v>16</v>
      </c>
      <c r="D39" s="86">
        <v>487</v>
      </c>
      <c r="E39" s="86">
        <v>764</v>
      </c>
      <c r="F39" s="86">
        <v>20</v>
      </c>
      <c r="G39" s="86">
        <v>1280</v>
      </c>
    </row>
    <row r="40" spans="1:7" ht="12.75" customHeight="1">
      <c r="A40" s="6" t="s">
        <v>7</v>
      </c>
      <c r="B40" s="49">
        <v>175</v>
      </c>
      <c r="C40" s="49">
        <v>14</v>
      </c>
      <c r="D40" s="86">
        <v>292</v>
      </c>
      <c r="E40" s="86">
        <v>1087</v>
      </c>
      <c r="F40" s="86">
        <v>29</v>
      </c>
      <c r="G40" s="86">
        <v>1650</v>
      </c>
    </row>
    <row r="41" spans="1:7" ht="12.75" customHeight="1">
      <c r="A41" s="6" t="s">
        <v>8</v>
      </c>
      <c r="B41" s="49">
        <v>104</v>
      </c>
      <c r="C41" s="49">
        <v>9</v>
      </c>
      <c r="D41" s="86">
        <v>186</v>
      </c>
      <c r="E41" s="86">
        <v>1196</v>
      </c>
      <c r="F41" s="86">
        <v>30</v>
      </c>
      <c r="G41" s="86">
        <v>1800</v>
      </c>
    </row>
    <row r="42" spans="1:7" s="10" customFormat="1" ht="18" customHeight="1">
      <c r="A42" s="120" t="s">
        <v>119</v>
      </c>
      <c r="B42" s="120"/>
      <c r="C42" s="120"/>
      <c r="D42" s="120"/>
      <c r="E42" s="120"/>
      <c r="F42" s="120"/>
      <c r="G42" s="120"/>
    </row>
    <row r="43" spans="1:7" ht="12.75" customHeight="1">
      <c r="A43" s="6" t="s">
        <v>120</v>
      </c>
      <c r="B43" s="49">
        <v>5487</v>
      </c>
      <c r="C43" s="49">
        <v>581</v>
      </c>
      <c r="D43" s="49">
        <v>17833</v>
      </c>
      <c r="E43" s="49">
        <v>42786</v>
      </c>
      <c r="F43" s="49">
        <v>1057</v>
      </c>
      <c r="G43" s="49">
        <v>56514</v>
      </c>
    </row>
    <row r="44" spans="1:7" ht="12.75" customHeight="1">
      <c r="A44" s="6" t="s">
        <v>121</v>
      </c>
      <c r="B44" s="49">
        <f aca="true" t="shared" si="2" ref="B44:G44">B45-B43</f>
        <v>30126</v>
      </c>
      <c r="C44" s="49">
        <f t="shared" si="2"/>
        <v>1203</v>
      </c>
      <c r="D44" s="49">
        <f t="shared" si="2"/>
        <v>43900</v>
      </c>
      <c r="E44" s="49">
        <f t="shared" si="2"/>
        <v>143940</v>
      </c>
      <c r="F44" s="49">
        <f t="shared" si="2"/>
        <v>2596</v>
      </c>
      <c r="G44" s="49">
        <f t="shared" si="2"/>
        <v>139159</v>
      </c>
    </row>
    <row r="45" spans="1:7" s="7" customFormat="1" ht="12.75" customHeight="1">
      <c r="A45" s="6" t="s">
        <v>122</v>
      </c>
      <c r="B45" s="49">
        <v>35613</v>
      </c>
      <c r="C45" s="49">
        <v>1784</v>
      </c>
      <c r="D45" s="49">
        <v>61733</v>
      </c>
      <c r="E45" s="49">
        <v>186726</v>
      </c>
      <c r="F45" s="49">
        <v>3653</v>
      </c>
      <c r="G45" s="49">
        <v>195673</v>
      </c>
    </row>
    <row r="46" spans="1:7" s="7" customFormat="1" ht="12.75" customHeight="1">
      <c r="A46" s="15" t="s">
        <v>123</v>
      </c>
      <c r="B46" s="50">
        <f aca="true" t="shared" si="3" ref="B46:G46">+B31*100/B45</f>
        <v>4.360767135596552</v>
      </c>
      <c r="C46" s="50">
        <f t="shared" si="3"/>
        <v>5.54932735426009</v>
      </c>
      <c r="D46" s="50">
        <f t="shared" si="3"/>
        <v>4.715468226070335</v>
      </c>
      <c r="E46" s="50">
        <f t="shared" si="3"/>
        <v>6.2797896382935425</v>
      </c>
      <c r="F46" s="50">
        <f t="shared" si="3"/>
        <v>5.967697782644402</v>
      </c>
      <c r="G46" s="50">
        <f t="shared" si="3"/>
        <v>75.4488355572818</v>
      </c>
    </row>
    <row r="47" spans="1:7" ht="12.75">
      <c r="A47" s="8"/>
      <c r="B47" s="9"/>
      <c r="C47" s="9"/>
      <c r="D47" s="9"/>
      <c r="E47" s="9"/>
      <c r="F47" s="9"/>
      <c r="G47" s="9"/>
    </row>
    <row r="48" spans="1:3" ht="13.5" customHeight="1">
      <c r="A48" s="101" t="s">
        <v>131</v>
      </c>
      <c r="B48" s="101"/>
      <c r="C48" s="101"/>
    </row>
    <row r="49" spans="1:6" ht="12.75" customHeight="1">
      <c r="A49" s="12"/>
      <c r="B49" s="12"/>
      <c r="C49" s="12"/>
      <c r="D49" s="12"/>
      <c r="E49" s="12"/>
      <c r="F49" s="12"/>
    </row>
    <row r="50" ht="12.75" customHeight="1"/>
  </sheetData>
  <sheetProtection/>
  <mergeCells count="11">
    <mergeCell ref="A42:G42"/>
    <mergeCell ref="A10:G10"/>
    <mergeCell ref="A20:G20"/>
    <mergeCell ref="B25:D25"/>
    <mergeCell ref="E25:G25"/>
    <mergeCell ref="A4:G4"/>
    <mergeCell ref="A1:G1"/>
    <mergeCell ref="A26:G26"/>
    <mergeCell ref="B3:D3"/>
    <mergeCell ref="E3:G3"/>
    <mergeCell ref="A32:G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27:A31" numberStoredAsText="1"/>
    <ignoredError sqref="F44:G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3" sqref="H13"/>
    </sheetView>
  </sheetViews>
  <sheetFormatPr defaultColWidth="8.88671875" defaultRowHeight="15.75"/>
  <cols>
    <col min="1" max="1" width="12.77734375" style="6" customWidth="1"/>
    <col min="2" max="2" width="10.77734375" style="6" customWidth="1"/>
    <col min="3" max="3" width="11.88671875" style="6" customWidth="1"/>
    <col min="4" max="4" width="12.99609375" style="6" customWidth="1"/>
    <col min="5" max="5" width="11.6640625" style="6" customWidth="1"/>
    <col min="6" max="16384" width="8.88671875" style="6" customWidth="1"/>
  </cols>
  <sheetData>
    <row r="1" spans="1:5" s="47" customFormat="1" ht="30" customHeight="1">
      <c r="A1" s="133" t="s">
        <v>99</v>
      </c>
      <c r="B1" s="133"/>
      <c r="C1" s="133"/>
      <c r="D1" s="133"/>
      <c r="E1" s="133"/>
    </row>
    <row r="2" spans="2:5" ht="15" customHeight="1">
      <c r="B2" s="138" t="s">
        <v>151</v>
      </c>
      <c r="C2" s="134" t="s">
        <v>152</v>
      </c>
      <c r="D2" s="136" t="s">
        <v>153</v>
      </c>
      <c r="E2" s="136" t="s">
        <v>130</v>
      </c>
    </row>
    <row r="3" spans="1:5" ht="15" customHeight="1">
      <c r="A3" s="17"/>
      <c r="B3" s="137"/>
      <c r="C3" s="135"/>
      <c r="D3" s="137"/>
      <c r="E3" s="137"/>
    </row>
    <row r="4" spans="1:5" ht="15" customHeight="1">
      <c r="A4" s="139" t="s">
        <v>117</v>
      </c>
      <c r="B4" s="139"/>
      <c r="C4" s="139"/>
      <c r="D4" s="139"/>
      <c r="E4" s="139"/>
    </row>
    <row r="5" spans="1:5" ht="12.75">
      <c r="A5" s="5">
        <v>2008</v>
      </c>
      <c r="B5" s="76">
        <v>29</v>
      </c>
      <c r="C5" s="76">
        <v>75</v>
      </c>
      <c r="D5" s="76">
        <v>25</v>
      </c>
      <c r="E5" s="76">
        <f aca="true" t="shared" si="0" ref="E5:E23">SUM(B5:D5)</f>
        <v>129</v>
      </c>
    </row>
    <row r="6" spans="1:5" ht="12.75">
      <c r="A6" s="88" t="s">
        <v>31</v>
      </c>
      <c r="B6" s="76">
        <v>29</v>
      </c>
      <c r="C6" s="76">
        <v>76</v>
      </c>
      <c r="D6" s="76">
        <v>25</v>
      </c>
      <c r="E6" s="76">
        <f t="shared" si="0"/>
        <v>130</v>
      </c>
    </row>
    <row r="7" spans="1:5" ht="12.75">
      <c r="A7" s="88" t="s">
        <v>89</v>
      </c>
      <c r="B7" s="76">
        <v>30</v>
      </c>
      <c r="C7" s="76">
        <v>73</v>
      </c>
      <c r="D7" s="76">
        <v>24</v>
      </c>
      <c r="E7" s="76">
        <f t="shared" si="0"/>
        <v>127</v>
      </c>
    </row>
    <row r="8" spans="1:5" ht="12.75">
      <c r="A8" s="88" t="s">
        <v>92</v>
      </c>
      <c r="B8" s="76">
        <v>29</v>
      </c>
      <c r="C8" s="76">
        <v>72</v>
      </c>
      <c r="D8" s="76">
        <v>25</v>
      </c>
      <c r="E8" s="76">
        <f t="shared" si="0"/>
        <v>126</v>
      </c>
    </row>
    <row r="9" spans="1:5" ht="15" customHeight="1">
      <c r="A9" s="132" t="s">
        <v>149</v>
      </c>
      <c r="B9" s="132"/>
      <c r="C9" s="132"/>
      <c r="D9" s="132"/>
      <c r="E9" s="132"/>
    </row>
    <row r="10" spans="1:5" ht="12.75">
      <c r="A10" s="5" t="s">
        <v>26</v>
      </c>
      <c r="B10" s="76">
        <v>113</v>
      </c>
      <c r="C10" s="76">
        <v>350</v>
      </c>
      <c r="D10" s="76">
        <v>99</v>
      </c>
      <c r="E10" s="76">
        <f t="shared" si="0"/>
        <v>562</v>
      </c>
    </row>
    <row r="11" spans="1:5" ht="12.75">
      <c r="A11" s="88" t="s">
        <v>31</v>
      </c>
      <c r="B11" s="76">
        <v>113</v>
      </c>
      <c r="C11" s="76">
        <v>350</v>
      </c>
      <c r="D11" s="76">
        <v>98</v>
      </c>
      <c r="E11" s="76">
        <f t="shared" si="0"/>
        <v>561</v>
      </c>
    </row>
    <row r="12" spans="1:5" ht="12.75">
      <c r="A12" s="88" t="s">
        <v>89</v>
      </c>
      <c r="B12" s="76">
        <v>113</v>
      </c>
      <c r="C12" s="76">
        <v>339</v>
      </c>
      <c r="D12" s="76">
        <v>98</v>
      </c>
      <c r="E12" s="76">
        <f t="shared" si="0"/>
        <v>550</v>
      </c>
    </row>
    <row r="13" spans="1:5" ht="12.75">
      <c r="A13" s="88" t="s">
        <v>92</v>
      </c>
      <c r="B13" s="76">
        <v>104</v>
      </c>
      <c r="C13" s="76">
        <v>339</v>
      </c>
      <c r="D13" s="76">
        <v>93</v>
      </c>
      <c r="E13" s="76">
        <f t="shared" si="0"/>
        <v>536</v>
      </c>
    </row>
    <row r="14" spans="1:5" s="75" customFormat="1" ht="15" customHeight="1">
      <c r="A14" s="132" t="s">
        <v>150</v>
      </c>
      <c r="B14" s="132"/>
      <c r="C14" s="132"/>
      <c r="D14" s="132"/>
      <c r="E14" s="132"/>
    </row>
    <row r="15" spans="1:5" ht="12.75">
      <c r="A15" s="5" t="s">
        <v>26</v>
      </c>
      <c r="B15" s="76">
        <f aca="true" t="shared" si="1" ref="B15:D18">B20-B10</f>
        <v>152</v>
      </c>
      <c r="C15" s="76">
        <f t="shared" si="1"/>
        <v>351</v>
      </c>
      <c r="D15" s="76">
        <f t="shared" si="1"/>
        <v>124</v>
      </c>
      <c r="E15" s="76">
        <f t="shared" si="0"/>
        <v>627</v>
      </c>
    </row>
    <row r="16" spans="1:5" ht="12.75">
      <c r="A16" s="88" t="s">
        <v>31</v>
      </c>
      <c r="B16" s="76">
        <f t="shared" si="1"/>
        <v>148</v>
      </c>
      <c r="C16" s="76">
        <f t="shared" si="1"/>
        <v>319</v>
      </c>
      <c r="D16" s="76">
        <f t="shared" si="1"/>
        <v>116</v>
      </c>
      <c r="E16" s="76">
        <f>E21-E11</f>
        <v>583</v>
      </c>
    </row>
    <row r="17" spans="1:5" ht="12.75">
      <c r="A17" s="88" t="s">
        <v>89</v>
      </c>
      <c r="B17" s="76">
        <f t="shared" si="1"/>
        <v>130</v>
      </c>
      <c r="C17" s="76">
        <f t="shared" si="1"/>
        <v>301</v>
      </c>
      <c r="D17" s="76">
        <f t="shared" si="1"/>
        <v>112</v>
      </c>
      <c r="E17" s="76">
        <f>E22-E12</f>
        <v>543</v>
      </c>
    </row>
    <row r="18" spans="1:5" ht="12.75">
      <c r="A18" s="88" t="s">
        <v>92</v>
      </c>
      <c r="B18" s="76">
        <f t="shared" si="1"/>
        <v>143</v>
      </c>
      <c r="C18" s="76">
        <f t="shared" si="1"/>
        <v>276</v>
      </c>
      <c r="D18" s="76">
        <f t="shared" si="1"/>
        <v>114</v>
      </c>
      <c r="E18" s="76">
        <f>E23-E13</f>
        <v>533</v>
      </c>
    </row>
    <row r="19" spans="1:5" s="75" customFormat="1" ht="15" customHeight="1">
      <c r="A19" s="132" t="s">
        <v>122</v>
      </c>
      <c r="B19" s="132"/>
      <c r="C19" s="132"/>
      <c r="D19" s="132"/>
      <c r="E19" s="132"/>
    </row>
    <row r="20" spans="1:5" ht="12.75">
      <c r="A20" s="5" t="s">
        <v>26</v>
      </c>
      <c r="B20" s="76">
        <v>265</v>
      </c>
      <c r="C20" s="76">
        <v>701</v>
      </c>
      <c r="D20" s="76">
        <v>223</v>
      </c>
      <c r="E20" s="76">
        <f t="shared" si="0"/>
        <v>1189</v>
      </c>
    </row>
    <row r="21" spans="1:5" ht="12.75">
      <c r="A21" s="88" t="s">
        <v>31</v>
      </c>
      <c r="B21" s="76">
        <v>261</v>
      </c>
      <c r="C21" s="76">
        <v>669</v>
      </c>
      <c r="D21" s="76">
        <v>214</v>
      </c>
      <c r="E21" s="76">
        <f t="shared" si="0"/>
        <v>1144</v>
      </c>
    </row>
    <row r="22" spans="1:5" ht="12.75">
      <c r="A22" s="88" t="s">
        <v>89</v>
      </c>
      <c r="B22" s="76">
        <v>243</v>
      </c>
      <c r="C22" s="76">
        <v>640</v>
      </c>
      <c r="D22" s="76">
        <v>210</v>
      </c>
      <c r="E22" s="76">
        <f t="shared" si="0"/>
        <v>1093</v>
      </c>
    </row>
    <row r="23" spans="1:5" ht="12.75">
      <c r="A23" s="90" t="s">
        <v>92</v>
      </c>
      <c r="B23" s="77">
        <v>247</v>
      </c>
      <c r="C23" s="77">
        <v>615</v>
      </c>
      <c r="D23" s="77">
        <v>207</v>
      </c>
      <c r="E23" s="77">
        <f t="shared" si="0"/>
        <v>1069</v>
      </c>
    </row>
    <row r="24" spans="1:5" ht="12.75">
      <c r="A24" s="101" t="s">
        <v>154</v>
      </c>
      <c r="B24" s="87"/>
      <c r="C24" s="87"/>
      <c r="D24" s="87"/>
      <c r="E24" s="87"/>
    </row>
    <row r="25" spans="1:5" ht="12.75">
      <c r="A25" s="101" t="s">
        <v>155</v>
      </c>
      <c r="B25" s="101"/>
      <c r="C25" s="101"/>
      <c r="D25" s="101"/>
      <c r="E25" s="101"/>
    </row>
  </sheetData>
  <sheetProtection/>
  <mergeCells count="9">
    <mergeCell ref="A19:E19"/>
    <mergeCell ref="A1:E1"/>
    <mergeCell ref="C2:C3"/>
    <mergeCell ref="D2:D3"/>
    <mergeCell ref="B2:B3"/>
    <mergeCell ref="E2:E3"/>
    <mergeCell ref="A4:E4"/>
    <mergeCell ref="A9:E9"/>
    <mergeCell ref="A14:E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5" formulaRange="1"/>
    <ignoredError sqref="A10 A15 A20 A11:A12 A16:A17 A21:A22 A6:A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0">
      <selection activeCell="K41" sqref="K41"/>
    </sheetView>
  </sheetViews>
  <sheetFormatPr defaultColWidth="8.88671875" defaultRowHeight="15.75"/>
  <cols>
    <col min="1" max="1" width="6.21484375" style="6" customWidth="1"/>
    <col min="2" max="2" width="9.77734375" style="6" customWidth="1"/>
    <col min="3" max="3" width="8.77734375" style="6" customWidth="1"/>
    <col min="4" max="4" width="8.88671875" style="6" customWidth="1"/>
    <col min="5" max="8" width="8.77734375" style="6" customWidth="1"/>
    <col min="9" max="16384" width="8.88671875" style="6" customWidth="1"/>
  </cols>
  <sheetData>
    <row r="1" spans="1:8" s="47" customFormat="1" ht="30" customHeight="1">
      <c r="A1" s="140" t="s">
        <v>100</v>
      </c>
      <c r="B1" s="140"/>
      <c r="C1" s="140"/>
      <c r="D1" s="140"/>
      <c r="E1" s="140"/>
      <c r="F1" s="140"/>
      <c r="G1" s="140"/>
      <c r="H1" s="140"/>
    </row>
    <row r="2" spans="1:8" ht="12.75" customHeight="1">
      <c r="A2" s="17"/>
      <c r="C2" s="17"/>
      <c r="D2" s="17"/>
      <c r="E2" s="17"/>
      <c r="F2" s="17"/>
      <c r="G2" s="17"/>
      <c r="H2" s="17"/>
    </row>
    <row r="3" spans="2:8" ht="12.75">
      <c r="B3" s="138" t="s">
        <v>130</v>
      </c>
      <c r="C3" s="142" t="s">
        <v>148</v>
      </c>
      <c r="D3" s="142"/>
      <c r="E3" s="142"/>
      <c r="F3" s="142"/>
      <c r="G3" s="142"/>
      <c r="H3" s="142"/>
    </row>
    <row r="4" spans="1:8" ht="12.75">
      <c r="A4" s="17"/>
      <c r="B4" s="141"/>
      <c r="C4" s="79" t="s">
        <v>32</v>
      </c>
      <c r="D4" s="78" t="s">
        <v>33</v>
      </c>
      <c r="E4" s="78" t="s">
        <v>34</v>
      </c>
      <c r="F4" s="78" t="s">
        <v>35</v>
      </c>
      <c r="G4" s="78" t="s">
        <v>36</v>
      </c>
      <c r="H4" s="79" t="s">
        <v>37</v>
      </c>
    </row>
    <row r="5" spans="1:8" ht="15" customHeight="1">
      <c r="A5" s="139" t="s">
        <v>117</v>
      </c>
      <c r="B5" s="139"/>
      <c r="C5" s="139"/>
      <c r="D5" s="139"/>
      <c r="E5" s="139"/>
      <c r="F5" s="139"/>
      <c r="G5" s="139"/>
      <c r="H5" s="139"/>
    </row>
    <row r="6" spans="1:8" ht="12.75">
      <c r="A6" s="5">
        <v>2008</v>
      </c>
      <c r="B6" s="76">
        <f>SUM(C6:H6)</f>
        <v>129</v>
      </c>
      <c r="C6" s="76">
        <v>50</v>
      </c>
      <c r="D6" s="76">
        <v>22</v>
      </c>
      <c r="E6" s="76">
        <v>28</v>
      </c>
      <c r="F6" s="6">
        <v>19</v>
      </c>
      <c r="G6" s="6">
        <v>4</v>
      </c>
      <c r="H6" s="6">
        <v>6</v>
      </c>
    </row>
    <row r="7" spans="1:8" ht="12.75">
      <c r="A7" s="88" t="s">
        <v>31</v>
      </c>
      <c r="B7" s="76">
        <v>130</v>
      </c>
      <c r="C7" s="76">
        <v>51</v>
      </c>
      <c r="D7" s="76">
        <v>23</v>
      </c>
      <c r="E7" s="76">
        <v>27</v>
      </c>
      <c r="F7" s="6">
        <v>19</v>
      </c>
      <c r="G7" s="6">
        <v>4</v>
      </c>
      <c r="H7" s="6">
        <v>6</v>
      </c>
    </row>
    <row r="8" spans="1:8" ht="12.75">
      <c r="A8" s="88" t="s">
        <v>89</v>
      </c>
      <c r="B8" s="76">
        <v>127</v>
      </c>
      <c r="C8" s="76">
        <v>51</v>
      </c>
      <c r="D8" s="76">
        <v>21</v>
      </c>
      <c r="E8" s="76">
        <v>26</v>
      </c>
      <c r="F8" s="6">
        <v>15</v>
      </c>
      <c r="G8" s="6">
        <v>4</v>
      </c>
      <c r="H8" s="6">
        <v>7</v>
      </c>
    </row>
    <row r="9" spans="1:8" ht="12.75">
      <c r="A9" s="88" t="s">
        <v>92</v>
      </c>
      <c r="B9" s="76">
        <v>126</v>
      </c>
      <c r="C9" s="76">
        <v>48</v>
      </c>
      <c r="D9" s="76">
        <v>23</v>
      </c>
      <c r="E9" s="76">
        <v>27</v>
      </c>
      <c r="F9" s="6">
        <v>17</v>
      </c>
      <c r="G9" s="6">
        <v>4</v>
      </c>
      <c r="H9" s="6">
        <v>7</v>
      </c>
    </row>
    <row r="10" spans="1:8" ht="15" customHeight="1">
      <c r="A10" s="132" t="s">
        <v>149</v>
      </c>
      <c r="B10" s="132"/>
      <c r="C10" s="132"/>
      <c r="D10" s="132"/>
      <c r="E10" s="132"/>
      <c r="F10" s="132"/>
      <c r="G10" s="132"/>
      <c r="H10" s="132"/>
    </row>
    <row r="11" spans="1:8" ht="12.75">
      <c r="A11" s="5" t="s">
        <v>26</v>
      </c>
      <c r="B11" s="76">
        <f>SUM(C11:H11)</f>
        <v>562</v>
      </c>
      <c r="C11" s="76">
        <v>263</v>
      </c>
      <c r="D11" s="76">
        <v>90</v>
      </c>
      <c r="E11" s="76">
        <v>85</v>
      </c>
      <c r="F11" s="6">
        <v>55</v>
      </c>
      <c r="G11" s="6">
        <v>23</v>
      </c>
      <c r="H11" s="6">
        <v>46</v>
      </c>
    </row>
    <row r="12" spans="1:8" ht="12.75">
      <c r="A12" s="88" t="s">
        <v>31</v>
      </c>
      <c r="B12" s="76">
        <v>561</v>
      </c>
      <c r="C12" s="76">
        <v>263</v>
      </c>
      <c r="D12" s="76">
        <v>90</v>
      </c>
      <c r="E12" s="76">
        <v>82</v>
      </c>
      <c r="F12" s="6">
        <v>57</v>
      </c>
      <c r="G12" s="6">
        <v>21</v>
      </c>
      <c r="H12" s="6">
        <v>48</v>
      </c>
    </row>
    <row r="13" spans="1:8" ht="12.75">
      <c r="A13" s="88" t="s">
        <v>89</v>
      </c>
      <c r="B13" s="76">
        <v>550</v>
      </c>
      <c r="C13" s="76">
        <v>256</v>
      </c>
      <c r="D13" s="76">
        <v>90</v>
      </c>
      <c r="E13" s="76">
        <v>77</v>
      </c>
      <c r="F13" s="6">
        <v>59</v>
      </c>
      <c r="G13" s="6">
        <v>21</v>
      </c>
      <c r="H13" s="6">
        <v>47</v>
      </c>
    </row>
    <row r="14" spans="1:8" ht="12.75">
      <c r="A14" s="88" t="s">
        <v>92</v>
      </c>
      <c r="B14" s="76">
        <v>536</v>
      </c>
      <c r="C14" s="76">
        <v>250</v>
      </c>
      <c r="D14" s="76">
        <v>87</v>
      </c>
      <c r="E14" s="76">
        <v>74</v>
      </c>
      <c r="F14" s="6">
        <v>57</v>
      </c>
      <c r="G14" s="6">
        <v>22</v>
      </c>
      <c r="H14" s="6">
        <v>46</v>
      </c>
    </row>
    <row r="15" spans="1:8" ht="15" customHeight="1">
      <c r="A15" s="132" t="s">
        <v>150</v>
      </c>
      <c r="B15" s="132"/>
      <c r="C15" s="132"/>
      <c r="D15" s="132"/>
      <c r="E15" s="132"/>
      <c r="F15" s="132"/>
      <c r="G15" s="132"/>
      <c r="H15" s="132"/>
    </row>
    <row r="16" spans="1:8" ht="12.75">
      <c r="A16" s="5" t="s">
        <v>26</v>
      </c>
      <c r="B16" s="76">
        <f>SUM(C16:H16)</f>
        <v>627</v>
      </c>
      <c r="C16" s="6">
        <f aca="true" t="shared" si="0" ref="C16:H19">C21-C11</f>
        <v>287</v>
      </c>
      <c r="D16" s="6">
        <f t="shared" si="0"/>
        <v>99</v>
      </c>
      <c r="E16" s="6">
        <f t="shared" si="0"/>
        <v>67</v>
      </c>
      <c r="F16" s="6">
        <f t="shared" si="0"/>
        <v>55</v>
      </c>
      <c r="G16" s="6">
        <f t="shared" si="0"/>
        <v>30</v>
      </c>
      <c r="H16" s="6">
        <f t="shared" si="0"/>
        <v>89</v>
      </c>
    </row>
    <row r="17" spans="1:8" ht="12.75">
      <c r="A17" s="88" t="s">
        <v>31</v>
      </c>
      <c r="B17" s="76">
        <f>B22-B12</f>
        <v>583</v>
      </c>
      <c r="C17" s="76">
        <f t="shared" si="0"/>
        <v>269</v>
      </c>
      <c r="D17" s="76">
        <f t="shared" si="0"/>
        <v>90</v>
      </c>
      <c r="E17" s="76">
        <f t="shared" si="0"/>
        <v>58</v>
      </c>
      <c r="F17" s="76">
        <f t="shared" si="0"/>
        <v>50</v>
      </c>
      <c r="G17" s="76">
        <f t="shared" si="0"/>
        <v>28</v>
      </c>
      <c r="H17" s="76">
        <f t="shared" si="0"/>
        <v>88</v>
      </c>
    </row>
    <row r="18" spans="1:8" ht="12.75">
      <c r="A18" s="88" t="s">
        <v>89</v>
      </c>
      <c r="B18" s="76">
        <f>B23-B13</f>
        <v>543</v>
      </c>
      <c r="C18" s="76">
        <f t="shared" si="0"/>
        <v>244</v>
      </c>
      <c r="D18" s="76">
        <f t="shared" si="0"/>
        <v>87</v>
      </c>
      <c r="E18" s="76">
        <f t="shared" si="0"/>
        <v>55</v>
      </c>
      <c r="F18" s="76">
        <f t="shared" si="0"/>
        <v>46</v>
      </c>
      <c r="G18" s="76">
        <f t="shared" si="0"/>
        <v>27</v>
      </c>
      <c r="H18" s="76">
        <f t="shared" si="0"/>
        <v>84</v>
      </c>
    </row>
    <row r="19" spans="1:8" ht="12.75">
      <c r="A19" s="88" t="s">
        <v>92</v>
      </c>
      <c r="B19" s="76">
        <f>B24-B14</f>
        <v>533</v>
      </c>
      <c r="C19" s="76">
        <f t="shared" si="0"/>
        <v>244</v>
      </c>
      <c r="D19" s="76">
        <f t="shared" si="0"/>
        <v>81</v>
      </c>
      <c r="E19" s="76">
        <f t="shared" si="0"/>
        <v>47</v>
      </c>
      <c r="F19" s="76">
        <f t="shared" si="0"/>
        <v>49</v>
      </c>
      <c r="G19" s="76">
        <f t="shared" si="0"/>
        <v>28</v>
      </c>
      <c r="H19" s="76">
        <f t="shared" si="0"/>
        <v>84</v>
      </c>
    </row>
    <row r="20" spans="1:8" ht="15" customHeight="1">
      <c r="A20" s="132" t="s">
        <v>122</v>
      </c>
      <c r="B20" s="132"/>
      <c r="C20" s="132"/>
      <c r="D20" s="132"/>
      <c r="E20" s="132"/>
      <c r="F20" s="132"/>
      <c r="G20" s="132"/>
      <c r="H20" s="132"/>
    </row>
    <row r="21" spans="1:8" ht="12.75">
      <c r="A21" s="5" t="s">
        <v>26</v>
      </c>
      <c r="B21" s="76">
        <f>SUM(C21:H21)</f>
        <v>1189</v>
      </c>
      <c r="C21" s="76">
        <v>550</v>
      </c>
      <c r="D21" s="76">
        <v>189</v>
      </c>
      <c r="E21" s="76">
        <v>152</v>
      </c>
      <c r="F21" s="6">
        <v>110</v>
      </c>
      <c r="G21" s="6">
        <v>53</v>
      </c>
      <c r="H21" s="6">
        <v>135</v>
      </c>
    </row>
    <row r="22" spans="1:8" ht="12.75">
      <c r="A22" s="88" t="s">
        <v>31</v>
      </c>
      <c r="B22" s="76">
        <v>1144</v>
      </c>
      <c r="C22" s="76">
        <v>532</v>
      </c>
      <c r="D22" s="76">
        <v>180</v>
      </c>
      <c r="E22" s="76">
        <v>140</v>
      </c>
      <c r="F22" s="6">
        <v>107</v>
      </c>
      <c r="G22" s="6">
        <v>49</v>
      </c>
      <c r="H22" s="6">
        <v>136</v>
      </c>
    </row>
    <row r="23" spans="1:8" ht="12.75">
      <c r="A23" s="88" t="s">
        <v>89</v>
      </c>
      <c r="B23" s="76">
        <v>1093</v>
      </c>
      <c r="C23" s="76">
        <v>500</v>
      </c>
      <c r="D23" s="76">
        <v>177</v>
      </c>
      <c r="E23" s="76">
        <v>132</v>
      </c>
      <c r="F23" s="6">
        <v>105</v>
      </c>
      <c r="G23" s="6">
        <v>48</v>
      </c>
      <c r="H23" s="6">
        <v>131</v>
      </c>
    </row>
    <row r="24" spans="1:8" ht="12.75">
      <c r="A24" s="88" t="s">
        <v>92</v>
      </c>
      <c r="B24" s="77">
        <v>1069</v>
      </c>
      <c r="C24" s="77">
        <v>494</v>
      </c>
      <c r="D24" s="77">
        <v>168</v>
      </c>
      <c r="E24" s="77">
        <v>121</v>
      </c>
      <c r="F24" s="17">
        <v>106</v>
      </c>
      <c r="G24" s="17">
        <v>50</v>
      </c>
      <c r="H24" s="17">
        <v>130</v>
      </c>
    </row>
    <row r="25" spans="2:8" ht="12.75">
      <c r="B25" s="136" t="s">
        <v>130</v>
      </c>
      <c r="C25" s="142" t="s">
        <v>156</v>
      </c>
      <c r="D25" s="142"/>
      <c r="E25" s="142"/>
      <c r="F25" s="142"/>
      <c r="G25" s="142"/>
      <c r="H25" s="142"/>
    </row>
    <row r="26" spans="1:8" ht="12.75">
      <c r="A26" s="17"/>
      <c r="B26" s="141"/>
      <c r="C26" s="79" t="s">
        <v>32</v>
      </c>
      <c r="D26" s="78" t="s">
        <v>33</v>
      </c>
      <c r="E26" s="78" t="s">
        <v>34</v>
      </c>
      <c r="F26" s="78" t="s">
        <v>35</v>
      </c>
      <c r="G26" s="78" t="s">
        <v>36</v>
      </c>
      <c r="H26" s="79" t="s">
        <v>37</v>
      </c>
    </row>
    <row r="27" spans="1:8" ht="12.75">
      <c r="A27" s="132" t="s">
        <v>117</v>
      </c>
      <c r="B27" s="132"/>
      <c r="C27" s="132"/>
      <c r="D27" s="132"/>
      <c r="E27" s="132"/>
      <c r="F27" s="132"/>
      <c r="G27" s="132"/>
      <c r="H27" s="132"/>
    </row>
    <row r="28" spans="1:8" ht="12.75">
      <c r="A28" s="5">
        <v>2008</v>
      </c>
      <c r="B28" s="76">
        <f>SUM(C28:H28)</f>
        <v>129</v>
      </c>
      <c r="C28" s="76">
        <v>50</v>
      </c>
      <c r="D28" s="76">
        <v>26</v>
      </c>
      <c r="E28" s="76">
        <v>29</v>
      </c>
      <c r="F28" s="6">
        <v>15</v>
      </c>
      <c r="G28" s="6">
        <v>5</v>
      </c>
      <c r="H28" s="6">
        <v>4</v>
      </c>
    </row>
    <row r="29" spans="1:8" ht="12.75">
      <c r="A29" s="88" t="s">
        <v>31</v>
      </c>
      <c r="B29" s="76">
        <v>130</v>
      </c>
      <c r="C29" s="76">
        <v>51</v>
      </c>
      <c r="D29" s="76">
        <v>28</v>
      </c>
      <c r="E29" s="76">
        <v>27</v>
      </c>
      <c r="F29" s="6">
        <v>13</v>
      </c>
      <c r="G29" s="6">
        <v>7</v>
      </c>
      <c r="H29" s="6">
        <v>4</v>
      </c>
    </row>
    <row r="30" spans="1:8" ht="12.75">
      <c r="A30" s="88" t="s">
        <v>89</v>
      </c>
      <c r="B30" s="76">
        <v>127</v>
      </c>
      <c r="C30" s="76">
        <v>50</v>
      </c>
      <c r="D30" s="76">
        <v>27</v>
      </c>
      <c r="E30" s="76">
        <v>27</v>
      </c>
      <c r="F30" s="6">
        <v>12</v>
      </c>
      <c r="G30" s="6">
        <v>7</v>
      </c>
      <c r="H30" s="6">
        <v>4</v>
      </c>
    </row>
    <row r="31" spans="1:8" ht="12.75">
      <c r="A31" s="88" t="s">
        <v>92</v>
      </c>
      <c r="B31" s="76">
        <v>126</v>
      </c>
      <c r="C31" s="76">
        <v>47</v>
      </c>
      <c r="D31" s="76">
        <v>28</v>
      </c>
      <c r="E31" s="76">
        <v>28</v>
      </c>
      <c r="F31" s="6">
        <v>13</v>
      </c>
      <c r="G31" s="6">
        <v>6</v>
      </c>
      <c r="H31" s="6">
        <v>4</v>
      </c>
    </row>
    <row r="32" spans="1:8" ht="12.75">
      <c r="A32" s="132" t="s">
        <v>149</v>
      </c>
      <c r="B32" s="132"/>
      <c r="C32" s="132"/>
      <c r="D32" s="132"/>
      <c r="E32" s="132"/>
      <c r="F32" s="132"/>
      <c r="G32" s="132"/>
      <c r="H32" s="132"/>
    </row>
    <row r="33" spans="1:8" ht="12.75">
      <c r="A33" s="5" t="s">
        <v>26</v>
      </c>
      <c r="B33" s="76">
        <f>SUM(C33:H33)</f>
        <v>562</v>
      </c>
      <c r="C33" s="76">
        <v>262</v>
      </c>
      <c r="D33" s="76">
        <v>111</v>
      </c>
      <c r="E33" s="76">
        <v>75</v>
      </c>
      <c r="F33" s="6">
        <v>62</v>
      </c>
      <c r="G33" s="6">
        <v>18</v>
      </c>
      <c r="H33" s="6">
        <v>34</v>
      </c>
    </row>
    <row r="34" spans="1:8" ht="12.75">
      <c r="A34" s="88" t="s">
        <v>31</v>
      </c>
      <c r="B34" s="76">
        <v>561</v>
      </c>
      <c r="C34" s="76">
        <v>266</v>
      </c>
      <c r="D34" s="76">
        <v>109</v>
      </c>
      <c r="E34" s="76">
        <v>70</v>
      </c>
      <c r="F34" s="6">
        <v>61</v>
      </c>
      <c r="G34" s="6">
        <v>18</v>
      </c>
      <c r="H34" s="6">
        <v>37</v>
      </c>
    </row>
    <row r="35" spans="1:8" ht="12.75">
      <c r="A35" s="88" t="s">
        <v>89</v>
      </c>
      <c r="B35" s="76">
        <v>550</v>
      </c>
      <c r="C35" s="76">
        <v>253</v>
      </c>
      <c r="D35" s="76">
        <v>110</v>
      </c>
      <c r="E35" s="76">
        <v>71</v>
      </c>
      <c r="F35" s="6">
        <v>59</v>
      </c>
      <c r="G35" s="6">
        <v>19</v>
      </c>
      <c r="H35" s="6">
        <v>38</v>
      </c>
    </row>
    <row r="36" spans="1:8" ht="12.75">
      <c r="A36" s="88" t="s">
        <v>92</v>
      </c>
      <c r="B36" s="76">
        <v>536</v>
      </c>
      <c r="C36" s="76">
        <v>239</v>
      </c>
      <c r="D36" s="76">
        <v>110</v>
      </c>
      <c r="E36" s="76">
        <v>75</v>
      </c>
      <c r="F36" s="6">
        <v>57</v>
      </c>
      <c r="G36" s="6">
        <v>14</v>
      </c>
      <c r="H36" s="6">
        <v>41</v>
      </c>
    </row>
    <row r="37" spans="1:8" ht="12.75">
      <c r="A37" s="132" t="s">
        <v>150</v>
      </c>
      <c r="B37" s="132"/>
      <c r="C37" s="132"/>
      <c r="D37" s="132"/>
      <c r="E37" s="132"/>
      <c r="F37" s="132"/>
      <c r="G37" s="132"/>
      <c r="H37" s="132"/>
    </row>
    <row r="38" spans="1:8" ht="12.75">
      <c r="A38" s="88" t="s">
        <v>26</v>
      </c>
      <c r="B38" s="76">
        <v>627</v>
      </c>
      <c r="C38" s="6">
        <v>281</v>
      </c>
      <c r="D38" s="6">
        <v>116</v>
      </c>
      <c r="E38" s="6">
        <v>69</v>
      </c>
      <c r="F38" s="6">
        <v>55</v>
      </c>
      <c r="G38" s="6">
        <v>33</v>
      </c>
      <c r="H38" s="6">
        <v>73</v>
      </c>
    </row>
    <row r="39" spans="1:8" ht="12.75">
      <c r="A39" s="88" t="s">
        <v>31</v>
      </c>
      <c r="B39" s="76">
        <v>583</v>
      </c>
      <c r="C39" s="6">
        <v>261</v>
      </c>
      <c r="D39" s="6">
        <v>108</v>
      </c>
      <c r="E39" s="6">
        <v>59</v>
      </c>
      <c r="F39" s="6">
        <v>50</v>
      </c>
      <c r="G39" s="6">
        <v>33</v>
      </c>
      <c r="H39" s="6">
        <v>72</v>
      </c>
    </row>
    <row r="40" spans="1:8" ht="12.75">
      <c r="A40" s="88" t="s">
        <v>89</v>
      </c>
      <c r="B40" s="76">
        <f aca="true" t="shared" si="1" ref="B40:H41">B45-B35</f>
        <v>543</v>
      </c>
      <c r="C40" s="76">
        <f t="shared" si="1"/>
        <v>235</v>
      </c>
      <c r="D40" s="76">
        <f t="shared" si="1"/>
        <v>107</v>
      </c>
      <c r="E40" s="76">
        <f t="shared" si="1"/>
        <v>52</v>
      </c>
      <c r="F40" s="76">
        <f t="shared" si="1"/>
        <v>49</v>
      </c>
      <c r="G40" s="76">
        <f t="shared" si="1"/>
        <v>25</v>
      </c>
      <c r="H40" s="76">
        <f t="shared" si="1"/>
        <v>65</v>
      </c>
    </row>
    <row r="41" spans="1:8" ht="12.75">
      <c r="A41" s="88" t="s">
        <v>92</v>
      </c>
      <c r="B41" s="76">
        <f t="shared" si="1"/>
        <v>533</v>
      </c>
      <c r="C41" s="76">
        <f t="shared" si="1"/>
        <v>236</v>
      </c>
      <c r="D41" s="76">
        <f t="shared" si="1"/>
        <v>95</v>
      </c>
      <c r="E41" s="76">
        <f t="shared" si="1"/>
        <v>51</v>
      </c>
      <c r="F41" s="76">
        <f t="shared" si="1"/>
        <v>52</v>
      </c>
      <c r="G41" s="76">
        <f t="shared" si="1"/>
        <v>24</v>
      </c>
      <c r="H41" s="76">
        <f t="shared" si="1"/>
        <v>75</v>
      </c>
    </row>
    <row r="42" spans="1:8" ht="12.75">
      <c r="A42" s="132" t="s">
        <v>122</v>
      </c>
      <c r="B42" s="132"/>
      <c r="C42" s="132"/>
      <c r="D42" s="132"/>
      <c r="E42" s="132"/>
      <c r="F42" s="132"/>
      <c r="G42" s="132"/>
      <c r="H42" s="132"/>
    </row>
    <row r="43" spans="1:8" ht="12.75">
      <c r="A43" s="5" t="s">
        <v>26</v>
      </c>
      <c r="B43" s="76">
        <f>SUM(C43:H43)</f>
        <v>1189</v>
      </c>
      <c r="C43" s="76">
        <v>543</v>
      </c>
      <c r="D43" s="76">
        <v>227</v>
      </c>
      <c r="E43" s="76">
        <v>144</v>
      </c>
      <c r="F43" s="6">
        <v>117</v>
      </c>
      <c r="G43" s="6">
        <v>51</v>
      </c>
      <c r="H43" s="6">
        <v>107</v>
      </c>
    </row>
    <row r="44" spans="1:8" ht="12.75">
      <c r="A44" s="88" t="s">
        <v>31</v>
      </c>
      <c r="B44" s="76">
        <v>1144</v>
      </c>
      <c r="C44" s="76">
        <v>527</v>
      </c>
      <c r="D44" s="76">
        <v>217</v>
      </c>
      <c r="E44" s="76">
        <v>129</v>
      </c>
      <c r="F44" s="6">
        <v>111</v>
      </c>
      <c r="G44" s="6">
        <v>51</v>
      </c>
      <c r="H44" s="6">
        <v>109</v>
      </c>
    </row>
    <row r="45" spans="1:8" ht="12.75">
      <c r="A45" s="88" t="s">
        <v>89</v>
      </c>
      <c r="B45" s="76">
        <v>1093</v>
      </c>
      <c r="C45" s="76">
        <v>488</v>
      </c>
      <c r="D45" s="76">
        <v>217</v>
      </c>
      <c r="E45" s="76">
        <v>123</v>
      </c>
      <c r="F45" s="6">
        <v>108</v>
      </c>
      <c r="G45" s="6">
        <v>44</v>
      </c>
      <c r="H45" s="6">
        <v>103</v>
      </c>
    </row>
    <row r="46" spans="1:8" ht="12.75">
      <c r="A46" s="90" t="s">
        <v>92</v>
      </c>
      <c r="B46" s="77">
        <v>1069</v>
      </c>
      <c r="C46" s="77">
        <v>475</v>
      </c>
      <c r="D46" s="77">
        <v>205</v>
      </c>
      <c r="E46" s="77">
        <v>126</v>
      </c>
      <c r="F46" s="17">
        <v>109</v>
      </c>
      <c r="G46" s="17">
        <v>38</v>
      </c>
      <c r="H46" s="17">
        <v>116</v>
      </c>
    </row>
    <row r="47" spans="1:7" ht="12.75">
      <c r="A47" s="101" t="s">
        <v>157</v>
      </c>
      <c r="B47" s="101"/>
      <c r="C47" s="101"/>
      <c r="D47" s="101"/>
      <c r="E47" s="101"/>
      <c r="F47" s="101"/>
      <c r="G47" s="101"/>
    </row>
    <row r="48" spans="1:7" ht="12.75">
      <c r="A48" s="101" t="s">
        <v>155</v>
      </c>
      <c r="B48" s="101"/>
      <c r="C48" s="101"/>
      <c r="D48" s="101"/>
      <c r="E48" s="101"/>
      <c r="F48" s="101"/>
      <c r="G48" s="101"/>
    </row>
  </sheetData>
  <sheetProtection/>
  <mergeCells count="13">
    <mergeCell ref="A27:H27"/>
    <mergeCell ref="A32:H32"/>
    <mergeCell ref="A37:H37"/>
    <mergeCell ref="A42:H42"/>
    <mergeCell ref="A1:H1"/>
    <mergeCell ref="B25:B26"/>
    <mergeCell ref="C25:H25"/>
    <mergeCell ref="A5:H5"/>
    <mergeCell ref="A10:H10"/>
    <mergeCell ref="A15:H15"/>
    <mergeCell ref="A20:H20"/>
    <mergeCell ref="B3:B4"/>
    <mergeCell ref="C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11 A16 A33 A43 A21 A38 A7:A8 A12:A13 A17:A18 A22:A23 A29:A30 A34:A35 A39:A40 A44:A46" numberStoredAsText="1"/>
    <ignoredError sqref="E26 E4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3">
      <selection activeCell="H10" sqref="H10"/>
    </sheetView>
  </sheetViews>
  <sheetFormatPr defaultColWidth="8.88671875" defaultRowHeight="15.75"/>
  <cols>
    <col min="1" max="1" width="7.4453125" style="6" customWidth="1"/>
    <col min="2" max="2" width="10.77734375" style="6" customWidth="1"/>
    <col min="3" max="3" width="10.6640625" style="6" customWidth="1"/>
    <col min="4" max="6" width="10.77734375" style="6" customWidth="1"/>
    <col min="7" max="16384" width="8.88671875" style="6" customWidth="1"/>
  </cols>
  <sheetData>
    <row r="1" spans="1:6" s="47" customFormat="1" ht="30" customHeight="1">
      <c r="A1" s="146" t="s">
        <v>101</v>
      </c>
      <c r="B1" s="147"/>
      <c r="C1" s="147"/>
      <c r="D1" s="147"/>
      <c r="E1" s="147"/>
      <c r="F1" s="147"/>
    </row>
    <row r="2" spans="1:6" ht="19.5" customHeight="1">
      <c r="A2" s="19"/>
      <c r="B2" s="137" t="s">
        <v>163</v>
      </c>
      <c r="C2" s="137"/>
      <c r="D2" s="137"/>
      <c r="E2" s="137"/>
      <c r="F2" s="137"/>
    </row>
    <row r="3" spans="2:6" ht="18" customHeight="1">
      <c r="B3" s="143" t="s">
        <v>158</v>
      </c>
      <c r="C3" s="143" t="s">
        <v>159</v>
      </c>
      <c r="D3" s="143" t="s">
        <v>160</v>
      </c>
      <c r="E3" s="143" t="s">
        <v>161</v>
      </c>
      <c r="F3" s="143" t="s">
        <v>162</v>
      </c>
    </row>
    <row r="4" spans="1:6" ht="16.5" customHeight="1">
      <c r="A4" s="17"/>
      <c r="B4" s="145"/>
      <c r="C4" s="144"/>
      <c r="D4" s="145"/>
      <c r="E4" s="145"/>
      <c r="F4" s="145"/>
    </row>
    <row r="5" spans="1:6" ht="16.5" customHeight="1">
      <c r="A5" s="139" t="s">
        <v>117</v>
      </c>
      <c r="B5" s="139"/>
      <c r="C5" s="139"/>
      <c r="D5" s="139"/>
      <c r="E5" s="139"/>
      <c r="F5" s="139"/>
    </row>
    <row r="6" spans="1:6" ht="12.75">
      <c r="A6" s="5">
        <v>2008</v>
      </c>
      <c r="B6" s="76">
        <v>1471</v>
      </c>
      <c r="C6" s="76">
        <v>52897044</v>
      </c>
      <c r="D6" s="76">
        <v>35960</v>
      </c>
      <c r="E6" s="76">
        <v>98539</v>
      </c>
      <c r="F6" s="76">
        <v>131473351</v>
      </c>
    </row>
    <row r="7" spans="1:6" ht="12.75">
      <c r="A7" s="88" t="s">
        <v>31</v>
      </c>
      <c r="B7" s="76">
        <v>1433</v>
      </c>
      <c r="C7" s="76">
        <v>51153167</v>
      </c>
      <c r="D7" s="76">
        <v>35697</v>
      </c>
      <c r="E7" s="76">
        <v>94830</v>
      </c>
      <c r="F7" s="76">
        <v>121249589</v>
      </c>
    </row>
    <row r="8" spans="1:6" ht="12.75">
      <c r="A8" s="88" t="s">
        <v>89</v>
      </c>
      <c r="B8" s="76">
        <v>1420</v>
      </c>
      <c r="C8" s="76">
        <v>49016723</v>
      </c>
      <c r="D8" s="76">
        <v>34519</v>
      </c>
      <c r="E8" s="76">
        <v>93290</v>
      </c>
      <c r="F8" s="76">
        <v>85005668</v>
      </c>
    </row>
    <row r="9" spans="1:6" ht="12.75">
      <c r="A9" s="88" t="s">
        <v>92</v>
      </c>
      <c r="B9" s="76">
        <v>1103</v>
      </c>
      <c r="C9" s="76">
        <v>39404032</v>
      </c>
      <c r="D9" s="76">
        <v>35724</v>
      </c>
      <c r="E9" s="76">
        <v>84390</v>
      </c>
      <c r="F9" s="76">
        <v>52403825</v>
      </c>
    </row>
    <row r="10" spans="1:6" ht="12.75">
      <c r="A10" s="132" t="s">
        <v>149</v>
      </c>
      <c r="B10" s="132"/>
      <c r="C10" s="132"/>
      <c r="D10" s="132"/>
      <c r="E10" s="132"/>
      <c r="F10" s="132"/>
    </row>
    <row r="11" spans="1:6" ht="12.75">
      <c r="A11" s="5" t="s">
        <v>26</v>
      </c>
      <c r="B11" s="76">
        <v>5088</v>
      </c>
      <c r="C11" s="76">
        <v>179607240</v>
      </c>
      <c r="D11" s="76">
        <v>35301</v>
      </c>
      <c r="E11" s="76">
        <v>394744</v>
      </c>
      <c r="F11" s="76">
        <v>444062437</v>
      </c>
    </row>
    <row r="12" spans="1:6" ht="12.75">
      <c r="A12" s="88" t="s">
        <v>31</v>
      </c>
      <c r="B12" s="76">
        <v>4904</v>
      </c>
      <c r="C12" s="76">
        <v>176465148</v>
      </c>
      <c r="D12" s="76">
        <v>35982</v>
      </c>
      <c r="E12" s="76">
        <v>372794</v>
      </c>
      <c r="F12" s="76">
        <v>419498338</v>
      </c>
    </row>
    <row r="13" spans="1:6" ht="12.75">
      <c r="A13" s="88" t="s">
        <v>89</v>
      </c>
      <c r="B13" s="76">
        <v>5051</v>
      </c>
      <c r="C13" s="76">
        <v>177454819</v>
      </c>
      <c r="D13" s="76">
        <v>35130</v>
      </c>
      <c r="E13" s="76">
        <v>382652</v>
      </c>
      <c r="F13" s="76">
        <v>381703101</v>
      </c>
    </row>
    <row r="14" spans="1:6" ht="12.75">
      <c r="A14" s="88" t="s">
        <v>92</v>
      </c>
      <c r="B14" s="76">
        <v>4760</v>
      </c>
      <c r="C14" s="76">
        <v>171398480</v>
      </c>
      <c r="D14" s="76">
        <v>36009</v>
      </c>
      <c r="E14" s="76">
        <v>372821</v>
      </c>
      <c r="F14" s="76">
        <v>338803251</v>
      </c>
    </row>
    <row r="15" spans="1:6" ht="12.75">
      <c r="A15" s="132" t="s">
        <v>150</v>
      </c>
      <c r="B15" s="132"/>
      <c r="C15" s="132"/>
      <c r="D15" s="132"/>
      <c r="E15" s="132"/>
      <c r="F15" s="132"/>
    </row>
    <row r="16" spans="1:6" ht="12.75">
      <c r="A16" s="5" t="s">
        <v>26</v>
      </c>
      <c r="B16" s="76">
        <f aca="true" t="shared" si="0" ref="B16:C19">B21-B11</f>
        <v>14301</v>
      </c>
      <c r="C16" s="76">
        <f t="shared" si="0"/>
        <v>582481473</v>
      </c>
      <c r="D16" s="76">
        <f>+C16/B16</f>
        <v>40730.12187958884</v>
      </c>
      <c r="E16" s="76">
        <f aca="true" t="shared" si="1" ref="E16:F19">E21-E11</f>
        <v>1320706</v>
      </c>
      <c r="F16" s="76">
        <f t="shared" si="1"/>
        <v>2515635928</v>
      </c>
    </row>
    <row r="17" spans="1:6" ht="12.75">
      <c r="A17" s="88" t="s">
        <v>31</v>
      </c>
      <c r="B17" s="76">
        <f t="shared" si="0"/>
        <v>14412</v>
      </c>
      <c r="C17" s="76">
        <f t="shared" si="0"/>
        <v>588168345</v>
      </c>
      <c r="D17" s="76">
        <f>D22-D12</f>
        <v>3603</v>
      </c>
      <c r="E17" s="76">
        <f t="shared" si="1"/>
        <v>1320560</v>
      </c>
      <c r="F17" s="76">
        <f t="shared" si="1"/>
        <v>2567546946</v>
      </c>
    </row>
    <row r="18" spans="1:6" ht="12.75">
      <c r="A18" s="88" t="s">
        <v>89</v>
      </c>
      <c r="B18" s="76">
        <f t="shared" si="0"/>
        <v>14091</v>
      </c>
      <c r="C18" s="76">
        <f t="shared" si="0"/>
        <v>556077571</v>
      </c>
      <c r="D18" s="76">
        <f>D23-D13</f>
        <v>3190</v>
      </c>
      <c r="E18" s="76">
        <f t="shared" si="1"/>
        <v>1277459</v>
      </c>
      <c r="F18" s="76">
        <f t="shared" si="1"/>
        <v>2663376264</v>
      </c>
    </row>
    <row r="19" spans="1:6" ht="12.75">
      <c r="A19" s="88" t="s">
        <v>92</v>
      </c>
      <c r="B19" s="76">
        <f t="shared" si="0"/>
        <v>13916</v>
      </c>
      <c r="C19" s="76">
        <f t="shared" si="0"/>
        <v>570508054</v>
      </c>
      <c r="D19" s="76">
        <f>D24-D14</f>
        <v>3717</v>
      </c>
      <c r="E19" s="76">
        <f t="shared" si="1"/>
        <v>1247359</v>
      </c>
      <c r="F19" s="76">
        <f t="shared" si="1"/>
        <v>2567342468</v>
      </c>
    </row>
    <row r="20" spans="1:6" ht="12.75">
      <c r="A20" s="132" t="s">
        <v>122</v>
      </c>
      <c r="B20" s="132"/>
      <c r="C20" s="132"/>
      <c r="D20" s="132"/>
      <c r="E20" s="132"/>
      <c r="F20" s="132"/>
    </row>
    <row r="21" spans="1:6" ht="12.75">
      <c r="A21" s="5" t="s">
        <v>26</v>
      </c>
      <c r="B21" s="76">
        <v>19389</v>
      </c>
      <c r="C21" s="76">
        <v>762088713</v>
      </c>
      <c r="D21" s="76">
        <v>39305</v>
      </c>
      <c r="E21" s="76">
        <v>1715450</v>
      </c>
      <c r="F21" s="76">
        <v>2959698365</v>
      </c>
    </row>
    <row r="22" spans="1:6" ht="12.75">
      <c r="A22" s="88" t="s">
        <v>31</v>
      </c>
      <c r="B22" s="76">
        <v>19316</v>
      </c>
      <c r="C22" s="76">
        <v>764633493</v>
      </c>
      <c r="D22" s="76">
        <v>39585</v>
      </c>
      <c r="E22" s="76">
        <v>1693354</v>
      </c>
      <c r="F22" s="76">
        <v>2987045284</v>
      </c>
    </row>
    <row r="23" spans="1:6" ht="12.75">
      <c r="A23" s="88" t="s">
        <v>89</v>
      </c>
      <c r="B23" s="76">
        <v>19142</v>
      </c>
      <c r="C23" s="76">
        <v>733532390</v>
      </c>
      <c r="D23" s="76">
        <v>38320</v>
      </c>
      <c r="E23" s="76">
        <v>1660111</v>
      </c>
      <c r="F23" s="76">
        <v>3045079365</v>
      </c>
    </row>
    <row r="24" spans="1:6" ht="12.75">
      <c r="A24" s="88" t="s">
        <v>92</v>
      </c>
      <c r="B24" s="76">
        <v>18676</v>
      </c>
      <c r="C24" s="76">
        <v>741906534</v>
      </c>
      <c r="D24" s="76">
        <v>39726</v>
      </c>
      <c r="E24" s="76">
        <v>1620180</v>
      </c>
      <c r="F24" s="76">
        <v>2906145719</v>
      </c>
    </row>
    <row r="25" spans="1:6" ht="19.5" customHeight="1">
      <c r="A25" s="17"/>
      <c r="B25" s="137" t="s">
        <v>152</v>
      </c>
      <c r="C25" s="137"/>
      <c r="D25" s="137"/>
      <c r="E25" s="137"/>
      <c r="F25" s="137"/>
    </row>
    <row r="26" spans="2:6" ht="29.25" customHeight="1">
      <c r="B26" s="143" t="s">
        <v>158</v>
      </c>
      <c r="C26" s="143" t="s">
        <v>159</v>
      </c>
      <c r="D26" s="143" t="s">
        <v>160</v>
      </c>
      <c r="E26" s="143" t="s">
        <v>161</v>
      </c>
      <c r="F26" s="143" t="s">
        <v>162</v>
      </c>
    </row>
    <row r="27" spans="1:6" ht="12.75" customHeight="1" hidden="1">
      <c r="A27" s="17"/>
      <c r="B27" s="145"/>
      <c r="C27" s="144"/>
      <c r="D27" s="145"/>
      <c r="E27" s="145"/>
      <c r="F27" s="145"/>
    </row>
    <row r="28" spans="2:6" ht="12.75" customHeight="1">
      <c r="B28" s="182"/>
      <c r="C28" s="183"/>
      <c r="D28" s="184" t="s">
        <v>117</v>
      </c>
      <c r="E28" s="182"/>
      <c r="F28" s="182"/>
    </row>
    <row r="29" spans="1:6" ht="14.25" customHeight="1">
      <c r="A29" s="5">
        <v>2008</v>
      </c>
      <c r="B29" s="98">
        <v>1947</v>
      </c>
      <c r="C29" s="98">
        <v>76095997</v>
      </c>
      <c r="D29" s="98">
        <v>39084</v>
      </c>
      <c r="E29" s="98">
        <v>101156</v>
      </c>
      <c r="F29" s="98">
        <v>45025270</v>
      </c>
    </row>
    <row r="30" spans="1:6" ht="14.25" customHeight="1">
      <c r="A30" s="88" t="s">
        <v>31</v>
      </c>
      <c r="B30" s="98">
        <v>1853</v>
      </c>
      <c r="C30" s="98">
        <v>77338335</v>
      </c>
      <c r="D30" s="98">
        <v>41737</v>
      </c>
      <c r="E30" s="98">
        <v>96624</v>
      </c>
      <c r="F30" s="98">
        <v>44474916</v>
      </c>
    </row>
    <row r="31" spans="1:6" ht="14.25" customHeight="1">
      <c r="A31" s="88" t="s">
        <v>89</v>
      </c>
      <c r="B31" s="98">
        <v>1909</v>
      </c>
      <c r="C31" s="98">
        <v>74562236</v>
      </c>
      <c r="D31" s="98">
        <v>39058</v>
      </c>
      <c r="E31" s="98">
        <v>99367</v>
      </c>
      <c r="F31" s="98">
        <v>41401289</v>
      </c>
    </row>
    <row r="32" spans="1:6" ht="14.25" customHeight="1">
      <c r="A32" s="88" t="s">
        <v>92</v>
      </c>
      <c r="B32" s="98">
        <v>1907</v>
      </c>
      <c r="C32" s="98">
        <v>73512062</v>
      </c>
      <c r="D32" s="98">
        <v>38549</v>
      </c>
      <c r="E32" s="98">
        <v>99729</v>
      </c>
      <c r="F32" s="98">
        <v>41243628</v>
      </c>
    </row>
    <row r="33" spans="1:6" ht="14.25" customHeight="1">
      <c r="A33" s="132" t="s">
        <v>149</v>
      </c>
      <c r="B33" s="132"/>
      <c r="C33" s="132"/>
      <c r="D33" s="132"/>
      <c r="E33" s="132"/>
      <c r="F33" s="132"/>
    </row>
    <row r="34" spans="1:6" ht="14.25" customHeight="1">
      <c r="A34" s="5" t="s">
        <v>26</v>
      </c>
      <c r="B34" s="98">
        <v>10327</v>
      </c>
      <c r="C34" s="98">
        <v>407579218</v>
      </c>
      <c r="D34" s="98">
        <v>39466</v>
      </c>
      <c r="E34" s="98">
        <v>591704</v>
      </c>
      <c r="F34" s="98">
        <v>254517780</v>
      </c>
    </row>
    <row r="35" spans="1:6" ht="14.25" customHeight="1">
      <c r="A35" s="88" t="s">
        <v>31</v>
      </c>
      <c r="B35" s="98">
        <v>9895</v>
      </c>
      <c r="C35" s="98">
        <v>405822750</v>
      </c>
      <c r="D35" s="98">
        <v>41015</v>
      </c>
      <c r="E35" s="98">
        <v>560861</v>
      </c>
      <c r="F35" s="98">
        <v>244742439</v>
      </c>
    </row>
    <row r="36" spans="1:6" ht="14.25" customHeight="1">
      <c r="A36" s="88" t="s">
        <v>89</v>
      </c>
      <c r="B36" s="98">
        <v>10404</v>
      </c>
      <c r="C36" s="98">
        <v>407884413</v>
      </c>
      <c r="D36" s="98">
        <v>39206</v>
      </c>
      <c r="E36" s="98">
        <v>585635</v>
      </c>
      <c r="F36" s="98">
        <v>228705154</v>
      </c>
    </row>
    <row r="37" spans="1:6" ht="14.25" customHeight="1">
      <c r="A37" s="88" t="s">
        <v>92</v>
      </c>
      <c r="B37" s="98">
        <v>10501</v>
      </c>
      <c r="C37" s="98">
        <v>401595036</v>
      </c>
      <c r="D37" s="98">
        <v>38243</v>
      </c>
      <c r="E37" s="98">
        <v>587373</v>
      </c>
      <c r="F37" s="98">
        <v>218041407</v>
      </c>
    </row>
    <row r="38" spans="1:6" ht="14.25" customHeight="1">
      <c r="A38" s="132" t="s">
        <v>150</v>
      </c>
      <c r="B38" s="132"/>
      <c r="C38" s="132"/>
      <c r="D38" s="132"/>
      <c r="E38" s="132"/>
      <c r="F38" s="132"/>
    </row>
    <row r="39" spans="1:6" ht="12.75">
      <c r="A39" s="88" t="s">
        <v>26</v>
      </c>
      <c r="B39" s="98">
        <v>17434</v>
      </c>
      <c r="C39" s="98">
        <v>692234809</v>
      </c>
      <c r="D39" s="98">
        <f>+C39/B39</f>
        <v>39706.023230469196</v>
      </c>
      <c r="E39" s="98">
        <v>1265449</v>
      </c>
      <c r="F39" s="98">
        <v>667532162</v>
      </c>
    </row>
    <row r="40" spans="1:6" ht="12.75">
      <c r="A40" s="88" t="s">
        <v>31</v>
      </c>
      <c r="B40" s="98">
        <v>17025</v>
      </c>
      <c r="C40" s="98">
        <v>681192501</v>
      </c>
      <c r="D40" s="98">
        <f>+C40/B40</f>
        <v>40011.30696035242</v>
      </c>
      <c r="E40" s="98">
        <v>1226901</v>
      </c>
      <c r="F40" s="98">
        <v>667500287</v>
      </c>
    </row>
    <row r="41" spans="1:6" ht="12.75">
      <c r="A41" s="88" t="s">
        <v>89</v>
      </c>
      <c r="B41" s="98">
        <f>B46-B36</f>
        <v>16709</v>
      </c>
      <c r="C41" s="98">
        <f>C46-C36</f>
        <v>688759541</v>
      </c>
      <c r="D41" s="98">
        <f>+C41/B41</f>
        <v>41220.87144652582</v>
      </c>
      <c r="E41" s="98">
        <f>E46-E36</f>
        <v>1225951</v>
      </c>
      <c r="F41" s="98">
        <f>F46-F36</f>
        <v>679340468</v>
      </c>
    </row>
    <row r="42" spans="1:6" ht="12.75">
      <c r="A42" s="88" t="s">
        <v>92</v>
      </c>
      <c r="B42" s="98">
        <f>B47-B37</f>
        <v>16797</v>
      </c>
      <c r="C42" s="98">
        <f>C47-C37</f>
        <v>694550832</v>
      </c>
      <c r="D42" s="98">
        <f>D47-D37</f>
        <v>1911</v>
      </c>
      <c r="E42" s="98">
        <f>E47-E37</f>
        <v>1200416</v>
      </c>
      <c r="F42" s="98">
        <f>F47-F37</f>
        <v>702372787</v>
      </c>
    </row>
    <row r="43" spans="1:6" ht="12.75">
      <c r="A43" s="132" t="s">
        <v>122</v>
      </c>
      <c r="B43" s="132"/>
      <c r="C43" s="132"/>
      <c r="D43" s="132"/>
      <c r="E43" s="132"/>
      <c r="F43" s="132"/>
    </row>
    <row r="44" spans="1:6" ht="12.75">
      <c r="A44" s="5" t="s">
        <v>26</v>
      </c>
      <c r="B44" s="98">
        <v>27761</v>
      </c>
      <c r="C44" s="98">
        <v>1099814027</v>
      </c>
      <c r="D44" s="98">
        <v>39617</v>
      </c>
      <c r="E44" s="98">
        <v>1857153</v>
      </c>
      <c r="F44" s="98">
        <v>922049942</v>
      </c>
    </row>
    <row r="45" spans="1:6" ht="12.75">
      <c r="A45" s="88" t="s">
        <v>31</v>
      </c>
      <c r="B45" s="98">
        <v>26920</v>
      </c>
      <c r="C45" s="98">
        <v>1087015251</v>
      </c>
      <c r="D45" s="98">
        <v>40379</v>
      </c>
      <c r="E45" s="98">
        <v>1787762</v>
      </c>
      <c r="F45" s="98">
        <v>912242726</v>
      </c>
    </row>
    <row r="46" spans="1:6" ht="12.75">
      <c r="A46" s="88" t="s">
        <v>89</v>
      </c>
      <c r="B46" s="98">
        <v>27113</v>
      </c>
      <c r="C46" s="98">
        <v>1096643954</v>
      </c>
      <c r="D46" s="98">
        <v>40447</v>
      </c>
      <c r="E46" s="98">
        <v>1811586</v>
      </c>
      <c r="F46" s="98">
        <v>908045622</v>
      </c>
    </row>
    <row r="47" spans="1:6" ht="12.75">
      <c r="A47" s="90" t="s">
        <v>92</v>
      </c>
      <c r="B47" s="99">
        <v>27298</v>
      </c>
      <c r="C47" s="99">
        <v>1096145868</v>
      </c>
      <c r="D47" s="99">
        <v>40154</v>
      </c>
      <c r="E47" s="99">
        <v>1787789</v>
      </c>
      <c r="F47" s="99">
        <v>920414194</v>
      </c>
    </row>
    <row r="48" spans="1:6" ht="12.75" customHeight="1">
      <c r="A48" s="101" t="s">
        <v>157</v>
      </c>
      <c r="B48" s="101"/>
      <c r="C48" s="101"/>
      <c r="D48" s="101"/>
      <c r="E48" s="101"/>
      <c r="F48" s="101"/>
    </row>
    <row r="49" spans="1:6" ht="12.75">
      <c r="A49" s="101" t="s">
        <v>155</v>
      </c>
      <c r="B49" s="101"/>
      <c r="C49" s="101"/>
      <c r="D49" s="101"/>
      <c r="E49" s="101"/>
      <c r="F49" s="101"/>
    </row>
  </sheetData>
  <sheetProtection/>
  <mergeCells count="20">
    <mergeCell ref="A38:F38"/>
    <mergeCell ref="A43:F43"/>
    <mergeCell ref="B26:B27"/>
    <mergeCell ref="C26:C27"/>
    <mergeCell ref="A33:F33"/>
    <mergeCell ref="F3:F4"/>
    <mergeCell ref="D26:D27"/>
    <mergeCell ref="E26:E27"/>
    <mergeCell ref="F26:F27"/>
    <mergeCell ref="B25:F25"/>
    <mergeCell ref="C3:C4"/>
    <mergeCell ref="B3:B4"/>
    <mergeCell ref="A20:F20"/>
    <mergeCell ref="D3:D4"/>
    <mergeCell ref="A1:F1"/>
    <mergeCell ref="A5:F5"/>
    <mergeCell ref="A10:F10"/>
    <mergeCell ref="A15:F15"/>
    <mergeCell ref="B2:F2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D41 D16" formula="1"/>
    <ignoredError sqref="A34 A39 A44 A11 A16 A21 A7:A9 A45:A47 A40:A41 A35:A36 A30:A31 A22:A23 A17:A18 A12:A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andrisoz</cp:lastModifiedBy>
  <cp:lastPrinted>2013-11-07T10:54:03Z</cp:lastPrinted>
  <dcterms:created xsi:type="dcterms:W3CDTF">2006-09-08T10:07:35Z</dcterms:created>
  <dcterms:modified xsi:type="dcterms:W3CDTF">2014-03-21T10:28:21Z</dcterms:modified>
  <cp:category/>
  <cp:version/>
  <cp:contentType/>
  <cp:contentStatus/>
</cp:coreProperties>
</file>