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tav12.1" sheetId="1" r:id="rId1"/>
    <sheet name="tav12.2 " sheetId="2" r:id="rId2"/>
    <sheet name="tav12.3" sheetId="3" r:id="rId3"/>
    <sheet name="Tav12.4" sheetId="4" r:id="rId4"/>
  </sheets>
  <definedNames/>
  <calcPr fullCalcOnLoad="1"/>
</workbook>
</file>

<file path=xl/sharedStrings.xml><?xml version="1.0" encoding="utf-8"?>
<sst xmlns="http://schemas.openxmlformats.org/spreadsheetml/2006/main" count="127" uniqueCount="57">
  <si>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</si>
  <si>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</si>
  <si>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</si>
  <si>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</si>
  <si>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</si>
  <si>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</si>
  <si>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</si>
  <si>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</si>
  <si>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</si>
  <si>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</si>
  <si>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2007</t>
  </si>
  <si>
    <t>2008</t>
  </si>
  <si>
    <t>2009</t>
  </si>
  <si>
    <t xml:space="preserve">2008 </t>
  </si>
  <si>
    <t>2010</t>
  </si>
  <si>
    <t>2011</t>
  </si>
  <si>
    <t xml:space="preserve">Palermo </t>
  </si>
  <si>
    <t>2012</t>
  </si>
  <si>
    <t>Table  12.1  Residential and non-residential buildings  - Volumes including leave-out*</t>
  </si>
  <si>
    <t xml:space="preserve">Tab. 12.2  New dwellings and rooms in residential and non-residential buildings </t>
  </si>
  <si>
    <t>Tab. 12.3  Procedures for evicting people from living accommodation</t>
  </si>
  <si>
    <t xml:space="preserve">Tab. 12.4  Public works offered to tenders </t>
  </si>
  <si>
    <t>Number of public works open to tenders</t>
  </si>
  <si>
    <t>Sicily</t>
  </si>
  <si>
    <t>Total amounts  (in millions of Euros)</t>
  </si>
  <si>
    <t xml:space="preserve">Source:  Data-processing by CRESME Europa Servizi  </t>
  </si>
  <si>
    <t>Residential buildings</t>
  </si>
  <si>
    <t>Non-residential buildings</t>
  </si>
  <si>
    <t>New construction</t>
  </si>
  <si>
    <t>Extension work (m3 *)</t>
  </si>
  <si>
    <t>number</t>
  </si>
  <si>
    <t>volume
(m3 *)</t>
  </si>
  <si>
    <t>Dwellings *</t>
  </si>
  <si>
    <t>Separate rooms/spaces *</t>
  </si>
  <si>
    <t>Total</t>
  </si>
  <si>
    <t xml:space="preserve">Rooms </t>
  </si>
  <si>
    <t>Accessory spaces</t>
  </si>
  <si>
    <t>Eviction orders</t>
  </si>
  <si>
    <t>Requests for eviction (a)</t>
  </si>
  <si>
    <t>Owner's personal needs</t>
  </si>
  <si>
    <t>End of lease-period</t>
  </si>
  <si>
    <t xml:space="preserve">Non-payment of rent or other causes  </t>
  </si>
  <si>
    <t>Provinces - 2012</t>
  </si>
  <si>
    <t>Divisions - 2012</t>
  </si>
  <si>
    <t>Divisions - 2011</t>
  </si>
  <si>
    <t>South/islands</t>
  </si>
  <si>
    <t>North/centre</t>
  </si>
  <si>
    <t>Italy</t>
  </si>
  <si>
    <t>Italy = 100</t>
  </si>
  <si>
    <t>Source: Data processed by Scuola Superiore dell'Amministrazone dell'Interno - Central management for documentation and statistics (Ministry for the Interior)</t>
  </si>
  <si>
    <t xml:space="preserve">(a)  presented to the judicial authority </t>
  </si>
  <si>
    <t xml:space="preserve"> (b) with the intervention of the judicial authority </t>
  </si>
  <si>
    <t>Provinces - 2011</t>
  </si>
  <si>
    <t>Source:  ISTAT data-processing</t>
  </si>
  <si>
    <t>*Including leave-out : estimated volume of extended areas</t>
  </si>
  <si>
    <t xml:space="preserve">* including extension work on pre-existing structures  </t>
  </si>
  <si>
    <t>Evictions carried out (b)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</si>
</sst>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_ ;\-#,##0.0\ "/>
    <numFmt numFmtId="172" formatCode="0.0%"/>
    <numFmt numFmtId="173" formatCode="0.0"/>
    <numFmt numFmtId="174" formatCode="General_)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_ ;\-#,##0.00\ 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#,##0.000_ ;\-#,##0.000\ "/>
  </numFmts>
  <fonts count="48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70" fontId="0" fillId="0" borderId="0" xfId="46" applyNumberFormat="1" applyFont="1" applyBorder="1" applyAlignment="1">
      <alignment horizontal="right"/>
    </xf>
    <xf numFmtId="0" fontId="2" fillId="0" borderId="0" xfId="0" applyFont="1" applyAlignment="1">
      <alignment/>
    </xf>
    <xf numFmtId="170" fontId="0" fillId="0" borderId="10" xfId="46" applyNumberFormat="1" applyFont="1" applyBorder="1" applyAlignment="1">
      <alignment horizontal="right"/>
    </xf>
    <xf numFmtId="171" fontId="5" fillId="0" borderId="0" xfId="45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70" fontId="0" fillId="0" borderId="0" xfId="46" applyNumberFormat="1" applyFont="1" applyBorder="1" applyAlignment="1">
      <alignment horizontal="right" indent="1"/>
    </xf>
    <xf numFmtId="41" fontId="0" fillId="0" borderId="0" xfId="0" applyNumberFormat="1" applyFont="1" applyAlignment="1">
      <alignment/>
    </xf>
    <xf numFmtId="41" fontId="3" fillId="0" borderId="0" xfId="46" applyFont="1" applyAlignment="1">
      <alignment/>
    </xf>
    <xf numFmtId="41" fontId="9" fillId="0" borderId="0" xfId="46" applyFont="1" applyAlignment="1">
      <alignment/>
    </xf>
    <xf numFmtId="41" fontId="9" fillId="0" borderId="0" xfId="0" applyNumberFormat="1" applyFont="1" applyAlignment="1">
      <alignment/>
    </xf>
    <xf numFmtId="170" fontId="0" fillId="0" borderId="0" xfId="46" applyNumberFormat="1" applyFont="1" applyFill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0" fillId="0" borderId="0" xfId="46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0" fillId="0" borderId="0" xfId="46" applyNumberFormat="1" applyFont="1" applyBorder="1" applyAlignment="1">
      <alignment/>
    </xf>
    <xf numFmtId="170" fontId="5" fillId="0" borderId="0" xfId="46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170" fontId="0" fillId="0" borderId="0" xfId="46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Fogli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00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628775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5</xdr:row>
      <xdr:rowOff>0</xdr:rowOff>
    </xdr:from>
    <xdr:to>
      <xdr:col>7</xdr:col>
      <xdr:colOff>57150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00050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340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000500" y="571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34000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</xdr:row>
      <xdr:rowOff>0</xdr:rowOff>
    </xdr:from>
    <xdr:to>
      <xdr:col>7</xdr:col>
      <xdr:colOff>57150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00050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340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628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276225</xdr:colOff>
      <xdr:row>4</xdr:row>
      <xdr:rowOff>0</xdr:rowOff>
    </xdr:from>
    <xdr:to>
      <xdr:col>7</xdr:col>
      <xdr:colOff>57150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000500" y="135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34000" y="135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4000500" y="571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48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43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37160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943475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48100" y="5715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94347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943475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48100" y="10953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943475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57250" y="1371600"/>
          <a:ext cx="408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848100" y="13716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22" name="Testo 5"/>
        <xdr:cNvSpPr txBox="1">
          <a:spLocks noChangeArrowheads="1"/>
        </xdr:cNvSpPr>
      </xdr:nvSpPr>
      <xdr:spPr>
        <a:xfrm>
          <a:off x="3848100" y="5715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3848100" y="5715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57250" y="0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371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57250" y="147637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37197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37197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657600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657600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37197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37197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76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6576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6576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0" name="Testo 5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8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2" name="Testo 5"/>
        <xdr:cNvSpPr txBox="1">
          <a:spLocks noChangeArrowheads="1"/>
        </xdr:cNvSpPr>
      </xdr:nvSpPr>
      <xdr:spPr>
        <a:xfrm>
          <a:off x="3657600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3657600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657600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657600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657600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" name="Testo 4"/>
        <xdr:cNvSpPr txBox="1">
          <a:spLocks noChangeArrowheads="1"/>
        </xdr:cNvSpPr>
      </xdr:nvSpPr>
      <xdr:spPr>
        <a:xfrm>
          <a:off x="838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" name="Testo 6"/>
        <xdr:cNvSpPr txBox="1">
          <a:spLocks noChangeArrowheads="1"/>
        </xdr:cNvSpPr>
      </xdr:nvSpPr>
      <xdr:spPr>
        <a:xfrm>
          <a:off x="838200" y="361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3" name="Testo 9"/>
        <xdr:cNvSpPr txBox="1">
          <a:spLocks noChangeArrowheads="1"/>
        </xdr:cNvSpPr>
      </xdr:nvSpPr>
      <xdr:spPr>
        <a:xfrm>
          <a:off x="838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8382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0" y="4610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7" name="Testo 4"/>
        <xdr:cNvSpPr txBox="1">
          <a:spLocks noChangeArrowheads="1"/>
        </xdr:cNvSpPr>
      </xdr:nvSpPr>
      <xdr:spPr>
        <a:xfrm>
          <a:off x="8382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8" name="Testo 9"/>
        <xdr:cNvSpPr txBox="1">
          <a:spLocks noChangeArrowheads="1"/>
        </xdr:cNvSpPr>
      </xdr:nvSpPr>
      <xdr:spPr>
        <a:xfrm>
          <a:off x="8382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4610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8382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83820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83820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31527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5">
      <selection activeCell="L25" sqref="L25"/>
    </sheetView>
  </sheetViews>
  <sheetFormatPr defaultColWidth="9.140625" defaultRowHeight="12.75"/>
  <cols>
    <col min="1" max="1" width="12.421875" style="1" customWidth="1"/>
    <col min="2" max="3" width="10.28125" style="1" customWidth="1"/>
    <col min="4" max="4" width="11.7109375" style="1" customWidth="1"/>
    <col min="5" max="5" width="0.85546875" style="1" customWidth="1"/>
    <col min="6" max="6" width="10.28125" style="1" customWidth="1"/>
    <col min="7" max="7" width="12.421875" style="1" customWidth="1"/>
    <col min="8" max="8" width="11.7109375" style="1" customWidth="1"/>
    <col min="9" max="11" width="9.140625" style="1" customWidth="1"/>
    <col min="12" max="12" width="11.7109375" style="1" bestFit="1" customWidth="1"/>
    <col min="13" max="16384" width="9.140625" style="1" customWidth="1"/>
  </cols>
  <sheetData>
    <row r="1" spans="1:8" ht="24.75" customHeight="1">
      <c r="A1" s="9" t="s">
        <v>18</v>
      </c>
      <c r="B1" s="10"/>
      <c r="C1" s="10"/>
      <c r="D1" s="10"/>
      <c r="E1" s="10"/>
      <c r="F1" s="10"/>
      <c r="G1" s="10"/>
      <c r="H1" s="10"/>
    </row>
    <row r="2" spans="1:8" ht="20.25" customHeight="1">
      <c r="A2" s="41"/>
      <c r="B2" s="44" t="s">
        <v>26</v>
      </c>
      <c r="C2" s="44"/>
      <c r="D2" s="44"/>
      <c r="E2" s="17"/>
      <c r="F2" s="44" t="s">
        <v>27</v>
      </c>
      <c r="G2" s="44"/>
      <c r="H2" s="44"/>
    </row>
    <row r="3" spans="1:8" ht="20.25" customHeight="1">
      <c r="A3" s="42"/>
      <c r="B3" s="45" t="s">
        <v>28</v>
      </c>
      <c r="C3" s="45"/>
      <c r="D3" s="46" t="s">
        <v>29</v>
      </c>
      <c r="E3" s="19"/>
      <c r="F3" s="45" t="s">
        <v>28</v>
      </c>
      <c r="G3" s="45"/>
      <c r="H3" s="46" t="s">
        <v>29</v>
      </c>
    </row>
    <row r="4" spans="1:8" ht="41.25" customHeight="1">
      <c r="A4" s="43"/>
      <c r="B4" s="16" t="s">
        <v>30</v>
      </c>
      <c r="C4" s="16" t="s">
        <v>31</v>
      </c>
      <c r="D4" s="47"/>
      <c r="E4" s="18"/>
      <c r="F4" s="16" t="s">
        <v>30</v>
      </c>
      <c r="G4" s="16" t="s">
        <v>31</v>
      </c>
      <c r="H4" s="47"/>
    </row>
    <row r="5" spans="1:8" ht="21.75" customHeight="1">
      <c r="A5" s="39" t="s">
        <v>23</v>
      </c>
      <c r="B5" s="39"/>
      <c r="C5" s="39"/>
      <c r="D5" s="39"/>
      <c r="E5" s="39"/>
      <c r="F5" s="39"/>
      <c r="G5" s="39"/>
      <c r="H5" s="40"/>
    </row>
    <row r="6" spans="1:8" ht="12.75" customHeight="1">
      <c r="A6" s="11" t="s">
        <v>10</v>
      </c>
      <c r="B6" s="3">
        <v>3730</v>
      </c>
      <c r="C6" s="3">
        <v>6237.906</v>
      </c>
      <c r="D6" s="26">
        <v>638</v>
      </c>
      <c r="F6" s="3">
        <v>1368</v>
      </c>
      <c r="G6" s="3">
        <v>5435</v>
      </c>
      <c r="H6" s="3">
        <v>628</v>
      </c>
    </row>
    <row r="7" spans="1:8" ht="12.75" customHeight="1">
      <c r="A7" s="11" t="s">
        <v>11</v>
      </c>
      <c r="B7" s="3">
        <v>3735</v>
      </c>
      <c r="C7" s="3">
        <v>5590</v>
      </c>
      <c r="D7" s="26">
        <v>635</v>
      </c>
      <c r="F7" s="3">
        <v>1483</v>
      </c>
      <c r="G7" s="3">
        <v>4375</v>
      </c>
      <c r="H7" s="3">
        <v>671</v>
      </c>
    </row>
    <row r="8" spans="1:8" ht="12.75" customHeight="1">
      <c r="A8" s="11" t="s">
        <v>12</v>
      </c>
      <c r="B8" s="3">
        <v>3187</v>
      </c>
      <c r="C8" s="3">
        <v>4348</v>
      </c>
      <c r="D8" s="26">
        <v>456</v>
      </c>
      <c r="F8" s="3">
        <v>1263</v>
      </c>
      <c r="G8" s="3">
        <v>4249</v>
      </c>
      <c r="H8" s="3">
        <v>647</v>
      </c>
    </row>
    <row r="9" spans="1:8" ht="12.75" customHeight="1">
      <c r="A9" s="11" t="s">
        <v>14</v>
      </c>
      <c r="B9" s="3">
        <v>3296</v>
      </c>
      <c r="C9" s="3">
        <v>3801</v>
      </c>
      <c r="D9" s="26">
        <v>322</v>
      </c>
      <c r="F9" s="3">
        <v>1307</v>
      </c>
      <c r="G9" s="3">
        <v>2913</v>
      </c>
      <c r="H9" s="3">
        <v>178</v>
      </c>
    </row>
    <row r="10" spans="1:8" ht="12.75" customHeight="1">
      <c r="A10" s="11" t="s">
        <v>15</v>
      </c>
      <c r="B10" s="3">
        <v>2290</v>
      </c>
      <c r="C10" s="3">
        <v>3496</v>
      </c>
      <c r="D10" s="26">
        <f>SUM(D12:D20)</f>
        <v>306</v>
      </c>
      <c r="E10" s="26"/>
      <c r="F10" s="37">
        <f>SUM(F12:F20)</f>
        <v>1192</v>
      </c>
      <c r="G10" s="37">
        <f>SUM(G12:G20)</f>
        <v>3705</v>
      </c>
      <c r="H10" s="37">
        <f>SUM(H12:H20)</f>
        <v>921</v>
      </c>
    </row>
    <row r="11" spans="1:8" ht="21.75" customHeight="1">
      <c r="A11" s="39" t="s">
        <v>52</v>
      </c>
      <c r="B11" s="39"/>
      <c r="C11" s="39"/>
      <c r="D11" s="39"/>
      <c r="E11" s="39"/>
      <c r="F11" s="39"/>
      <c r="G11" s="39"/>
      <c r="H11" s="40"/>
    </row>
    <row r="12" spans="1:15" ht="12.75" customHeight="1">
      <c r="A12" s="7" t="s">
        <v>0</v>
      </c>
      <c r="B12" s="3">
        <v>300</v>
      </c>
      <c r="C12" s="3">
        <v>313</v>
      </c>
      <c r="D12" s="21">
        <v>28</v>
      </c>
      <c r="E12" s="3"/>
      <c r="F12" s="3">
        <v>189</v>
      </c>
      <c r="G12" s="3">
        <v>324</v>
      </c>
      <c r="H12" s="3">
        <v>26</v>
      </c>
      <c r="I12" s="3"/>
      <c r="J12" s="3"/>
      <c r="M12" s="3"/>
      <c r="N12" s="13"/>
      <c r="O12" s="13"/>
    </row>
    <row r="13" spans="1:13" ht="12.75" customHeight="1">
      <c r="A13" s="7" t="s">
        <v>1</v>
      </c>
      <c r="B13" s="3">
        <v>191</v>
      </c>
      <c r="C13" s="3">
        <v>189</v>
      </c>
      <c r="D13" s="21">
        <v>38</v>
      </c>
      <c r="E13" s="3"/>
      <c r="F13" s="3">
        <v>60</v>
      </c>
      <c r="G13" s="3">
        <v>167</v>
      </c>
      <c r="H13" s="3">
        <v>213</v>
      </c>
      <c r="I13" s="3"/>
      <c r="J13" s="3"/>
      <c r="M13" s="3"/>
    </row>
    <row r="14" spans="1:13" ht="12.75" customHeight="1">
      <c r="A14" s="7" t="s">
        <v>2</v>
      </c>
      <c r="B14" s="3">
        <v>603</v>
      </c>
      <c r="C14" s="3">
        <v>749</v>
      </c>
      <c r="D14" s="21">
        <v>57</v>
      </c>
      <c r="E14" s="3"/>
      <c r="F14" s="3">
        <v>265</v>
      </c>
      <c r="G14" s="3">
        <v>1073</v>
      </c>
      <c r="H14" s="3">
        <v>142</v>
      </c>
      <c r="I14" s="3"/>
      <c r="J14" s="3"/>
      <c r="M14" s="3"/>
    </row>
    <row r="15" spans="1:13" ht="12.75" customHeight="1">
      <c r="A15" s="7" t="s">
        <v>3</v>
      </c>
      <c r="B15" s="3">
        <v>107</v>
      </c>
      <c r="C15" s="3">
        <v>120</v>
      </c>
      <c r="D15" s="21">
        <v>14</v>
      </c>
      <c r="E15" s="3"/>
      <c r="F15" s="3">
        <v>110</v>
      </c>
      <c r="G15" s="3">
        <v>128</v>
      </c>
      <c r="H15" s="3">
        <v>22</v>
      </c>
      <c r="I15" s="3"/>
      <c r="J15" s="3"/>
      <c r="M15" s="3"/>
    </row>
    <row r="16" spans="1:13" ht="12.75" customHeight="1">
      <c r="A16" s="7" t="s">
        <v>4</v>
      </c>
      <c r="B16" s="3">
        <v>326</v>
      </c>
      <c r="C16" s="3">
        <v>527</v>
      </c>
      <c r="D16" s="21">
        <v>54</v>
      </c>
      <c r="E16" s="3"/>
      <c r="F16" s="3">
        <v>118</v>
      </c>
      <c r="G16" s="3">
        <v>754</v>
      </c>
      <c r="H16" s="3">
        <v>199</v>
      </c>
      <c r="I16" s="3"/>
      <c r="J16" s="3"/>
      <c r="M16" s="3"/>
    </row>
    <row r="17" spans="1:13" ht="12.75" customHeight="1">
      <c r="A17" s="7" t="s">
        <v>5</v>
      </c>
      <c r="B17" s="3">
        <v>573</v>
      </c>
      <c r="C17" s="3">
        <v>641</v>
      </c>
      <c r="D17" s="21">
        <v>51</v>
      </c>
      <c r="E17" s="3"/>
      <c r="F17" s="3">
        <v>166</v>
      </c>
      <c r="G17" s="3">
        <v>253</v>
      </c>
      <c r="H17" s="3">
        <v>60</v>
      </c>
      <c r="I17" s="3"/>
      <c r="J17" s="3"/>
      <c r="M17" s="3"/>
    </row>
    <row r="18" spans="1:13" ht="12.75" customHeight="1">
      <c r="A18" s="7" t="s">
        <v>6</v>
      </c>
      <c r="B18" s="3">
        <v>197</v>
      </c>
      <c r="C18" s="3">
        <v>329</v>
      </c>
      <c r="D18" s="21">
        <v>12</v>
      </c>
      <c r="E18" s="3"/>
      <c r="F18" s="3">
        <v>97</v>
      </c>
      <c r="G18" s="3">
        <v>523</v>
      </c>
      <c r="H18" s="3">
        <v>230</v>
      </c>
      <c r="I18" s="3"/>
      <c r="J18" s="3"/>
      <c r="M18" s="3"/>
    </row>
    <row r="19" spans="1:13" ht="12.75" customHeight="1">
      <c r="A19" s="7" t="s">
        <v>7</v>
      </c>
      <c r="B19" s="3">
        <v>267</v>
      </c>
      <c r="C19" s="3">
        <v>303</v>
      </c>
      <c r="D19" s="21">
        <v>25</v>
      </c>
      <c r="E19" s="3"/>
      <c r="F19" s="3">
        <v>103</v>
      </c>
      <c r="G19" s="3">
        <v>238</v>
      </c>
      <c r="H19" s="3">
        <v>14</v>
      </c>
      <c r="I19" s="3"/>
      <c r="J19" s="3"/>
      <c r="M19" s="3"/>
    </row>
    <row r="20" spans="1:13" ht="12.75" customHeight="1">
      <c r="A20" s="7" t="s">
        <v>8</v>
      </c>
      <c r="B20" s="3">
        <v>426</v>
      </c>
      <c r="C20" s="3">
        <v>325</v>
      </c>
      <c r="D20" s="21">
        <v>27</v>
      </c>
      <c r="E20" s="3"/>
      <c r="F20" s="3">
        <v>84</v>
      </c>
      <c r="G20" s="3">
        <v>245</v>
      </c>
      <c r="H20" s="3">
        <v>15</v>
      </c>
      <c r="I20" s="3"/>
      <c r="J20" s="3"/>
      <c r="M20" s="3"/>
    </row>
    <row r="21" spans="1:12" ht="21.75" customHeight="1">
      <c r="A21" s="39" t="s">
        <v>44</v>
      </c>
      <c r="B21" s="39"/>
      <c r="C21" s="39"/>
      <c r="D21" s="39"/>
      <c r="E21" s="39"/>
      <c r="F21" s="39"/>
      <c r="G21" s="39"/>
      <c r="H21" s="39"/>
      <c r="I21" s="3"/>
      <c r="J21" s="3"/>
      <c r="L21" s="3"/>
    </row>
    <row r="22" spans="1:13" ht="12.75" customHeight="1">
      <c r="A22" s="7" t="s">
        <v>45</v>
      </c>
      <c r="B22" s="3">
        <v>11096</v>
      </c>
      <c r="C22" s="3">
        <v>14649</v>
      </c>
      <c r="D22" s="21">
        <v>2055</v>
      </c>
      <c r="E22" s="3"/>
      <c r="F22" s="3">
        <v>4666</v>
      </c>
      <c r="G22" s="3">
        <v>19131</v>
      </c>
      <c r="H22" s="3">
        <v>3878</v>
      </c>
      <c r="I22" s="3"/>
      <c r="J22" s="3"/>
      <c r="K22" s="3"/>
      <c r="L22" s="3"/>
      <c r="M22" s="3"/>
    </row>
    <row r="23" spans="1:13" ht="12.75" customHeight="1">
      <c r="A23" s="7" t="s">
        <v>46</v>
      </c>
      <c r="B23" s="3">
        <f>B24-B22</f>
        <v>19280</v>
      </c>
      <c r="C23" s="3">
        <f aca="true" t="shared" si="0" ref="C23:H23">C24-C22</f>
        <v>33862</v>
      </c>
      <c r="D23" s="21">
        <f t="shared" si="0"/>
        <v>5174</v>
      </c>
      <c r="E23" s="3"/>
      <c r="F23" s="3">
        <f t="shared" si="0"/>
        <v>7520</v>
      </c>
      <c r="G23" s="3">
        <f t="shared" si="0"/>
        <v>48257</v>
      </c>
      <c r="H23" s="3">
        <f t="shared" si="0"/>
        <v>14291</v>
      </c>
      <c r="I23" s="3"/>
      <c r="J23" s="3"/>
      <c r="K23" s="3"/>
      <c r="L23" s="3"/>
      <c r="M23" s="3"/>
    </row>
    <row r="24" spans="1:11" s="4" customFormat="1" ht="12.75" customHeight="1">
      <c r="A24" s="7" t="s">
        <v>47</v>
      </c>
      <c r="B24" s="3">
        <v>30376</v>
      </c>
      <c r="C24" s="3">
        <v>48511</v>
      </c>
      <c r="D24" s="21">
        <v>7229</v>
      </c>
      <c r="E24" s="3"/>
      <c r="F24" s="3">
        <v>12186</v>
      </c>
      <c r="G24" s="3">
        <v>67388</v>
      </c>
      <c r="H24" s="3">
        <v>18169</v>
      </c>
      <c r="K24" s="32"/>
    </row>
    <row r="25" spans="1:8" s="4" customFormat="1" ht="21.75" customHeight="1">
      <c r="A25" s="20" t="s">
        <v>48</v>
      </c>
      <c r="B25" s="6">
        <f>+B10/B24*100</f>
        <v>7.538846457729786</v>
      </c>
      <c r="C25" s="6">
        <f aca="true" t="shared" si="1" ref="C25:H25">+C10/C24*100</f>
        <v>7.206612933149183</v>
      </c>
      <c r="D25" s="6">
        <f t="shared" si="1"/>
        <v>4.232950615576152</v>
      </c>
      <c r="E25" s="6"/>
      <c r="F25" s="6">
        <f t="shared" si="1"/>
        <v>9.781716724109634</v>
      </c>
      <c r="G25" s="6">
        <f t="shared" si="1"/>
        <v>5.498011515403336</v>
      </c>
      <c r="H25" s="6">
        <f t="shared" si="1"/>
        <v>5.069073696956354</v>
      </c>
    </row>
    <row r="26" spans="1:8" ht="12.75">
      <c r="A26" s="12"/>
      <c r="B26" s="5"/>
      <c r="C26" s="5"/>
      <c r="D26" s="5"/>
      <c r="E26" s="5"/>
      <c r="F26" s="5"/>
      <c r="G26" s="5"/>
      <c r="H26" s="5"/>
    </row>
    <row r="27" spans="1:8" ht="13.5" customHeight="1">
      <c r="A27" s="7" t="s">
        <v>53</v>
      </c>
      <c r="B27" s="7"/>
      <c r="C27" s="7"/>
      <c r="D27" s="7"/>
      <c r="E27" s="7"/>
      <c r="F27" s="7"/>
      <c r="G27" s="7"/>
      <c r="H27" s="7"/>
    </row>
    <row r="28" spans="1:4" ht="27.75" customHeight="1">
      <c r="A28" s="38" t="s">
        <v>54</v>
      </c>
      <c r="B28" s="38"/>
      <c r="C28" s="38"/>
      <c r="D28" s="38"/>
    </row>
  </sheetData>
  <sheetProtection/>
  <mergeCells count="11">
    <mergeCell ref="A21:H21"/>
    <mergeCell ref="A28:D28"/>
    <mergeCell ref="A11:H11"/>
    <mergeCell ref="A2:A4"/>
    <mergeCell ref="B2:D2"/>
    <mergeCell ref="F2:H2"/>
    <mergeCell ref="B3:C3"/>
    <mergeCell ref="D3:D4"/>
    <mergeCell ref="F3:G3"/>
    <mergeCell ref="H3:H4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4">
      <selection activeCell="J7" sqref="J7"/>
    </sheetView>
  </sheetViews>
  <sheetFormatPr defaultColWidth="9.140625" defaultRowHeight="12.75"/>
  <cols>
    <col min="1" max="1" width="12.421875" style="1" customWidth="1"/>
    <col min="2" max="7" width="10.28125" style="1" customWidth="1"/>
    <col min="8" max="16384" width="9.140625" style="1" customWidth="1"/>
  </cols>
  <sheetData>
    <row r="1" spans="1:7" ht="24.75" customHeight="1">
      <c r="A1" s="9" t="s">
        <v>19</v>
      </c>
      <c r="B1" s="10"/>
      <c r="C1" s="10"/>
      <c r="D1" s="10"/>
      <c r="E1" s="10"/>
      <c r="F1" s="10"/>
      <c r="G1" s="10"/>
    </row>
    <row r="2" spans="1:7" ht="20.25" customHeight="1">
      <c r="A2" s="41"/>
      <c r="B2" s="44" t="s">
        <v>32</v>
      </c>
      <c r="C2" s="44"/>
      <c r="D2" s="44"/>
      <c r="E2" s="44" t="s">
        <v>33</v>
      </c>
      <c r="F2" s="44"/>
      <c r="G2" s="44"/>
    </row>
    <row r="3" spans="1:7" ht="41.25" customHeight="1">
      <c r="A3" s="43"/>
      <c r="B3" s="16" t="s">
        <v>26</v>
      </c>
      <c r="C3" s="16" t="s">
        <v>27</v>
      </c>
      <c r="D3" s="16" t="s">
        <v>34</v>
      </c>
      <c r="E3" s="16" t="s">
        <v>35</v>
      </c>
      <c r="F3" s="16" t="s">
        <v>36</v>
      </c>
      <c r="G3" s="16" t="s">
        <v>34</v>
      </c>
    </row>
    <row r="4" spans="1:7" ht="21.75" customHeight="1">
      <c r="A4" s="39" t="s">
        <v>23</v>
      </c>
      <c r="B4" s="39"/>
      <c r="C4" s="39"/>
      <c r="D4" s="39"/>
      <c r="E4" s="39"/>
      <c r="F4" s="39"/>
      <c r="G4" s="40"/>
    </row>
    <row r="5" spans="1:11" ht="12.75" customHeight="1">
      <c r="A5" s="11" t="s">
        <v>10</v>
      </c>
      <c r="B5" s="3">
        <v>14469</v>
      </c>
      <c r="C5" s="3">
        <v>292</v>
      </c>
      <c r="D5" s="3">
        <f>SUM(B5:C5)</f>
        <v>14761</v>
      </c>
      <c r="E5" s="22">
        <v>56172</v>
      </c>
      <c r="F5" s="22">
        <v>43417</v>
      </c>
      <c r="G5" s="22">
        <f>SUM(E5:F5)</f>
        <v>99589</v>
      </c>
      <c r="I5" s="13"/>
      <c r="J5" s="13"/>
      <c r="K5" s="13"/>
    </row>
    <row r="6" spans="1:11" ht="12.75" customHeight="1">
      <c r="A6" s="11" t="s">
        <v>11</v>
      </c>
      <c r="B6" s="3">
        <v>12170</v>
      </c>
      <c r="C6" s="3">
        <v>338</v>
      </c>
      <c r="D6" s="3">
        <f>SUM(B6:C6)</f>
        <v>12508</v>
      </c>
      <c r="E6" s="22">
        <v>46619</v>
      </c>
      <c r="F6" s="22">
        <v>38957</v>
      </c>
      <c r="G6" s="22">
        <f>SUM(E6:F6)</f>
        <v>85576</v>
      </c>
      <c r="I6" s="13"/>
      <c r="J6" s="13"/>
      <c r="K6" s="13"/>
    </row>
    <row r="7" spans="1:11" ht="12.75" customHeight="1">
      <c r="A7" s="11" t="s">
        <v>12</v>
      </c>
      <c r="B7" s="3">
        <v>8690</v>
      </c>
      <c r="C7" s="3">
        <v>253</v>
      </c>
      <c r="D7" s="3">
        <f>SUM(B7:C7)</f>
        <v>8943</v>
      </c>
      <c r="E7" s="22">
        <f>33348+677</f>
        <v>34025</v>
      </c>
      <c r="F7" s="22">
        <f>27140+642</f>
        <v>27782</v>
      </c>
      <c r="G7" s="22">
        <f>SUM(E7:F7)</f>
        <v>61807</v>
      </c>
      <c r="I7" s="13"/>
      <c r="J7" s="13"/>
      <c r="K7" s="13"/>
    </row>
    <row r="8" spans="1:11" ht="12.75" customHeight="1">
      <c r="A8" s="11" t="s">
        <v>14</v>
      </c>
      <c r="B8" s="3">
        <v>8413</v>
      </c>
      <c r="C8" s="3">
        <v>269</v>
      </c>
      <c r="D8" s="3">
        <f>SUM(B8:C8)</f>
        <v>8682</v>
      </c>
      <c r="E8" s="22">
        <f>31571+684</f>
        <v>32255</v>
      </c>
      <c r="F8" s="22">
        <f>29656+675</f>
        <v>30331</v>
      </c>
      <c r="G8" s="22">
        <f>SUM(E8:F8)</f>
        <v>62586</v>
      </c>
      <c r="I8" s="13"/>
      <c r="J8" s="13"/>
      <c r="K8" s="13"/>
    </row>
    <row r="9" spans="1:11" ht="12.75" customHeight="1">
      <c r="A9" s="11" t="s">
        <v>15</v>
      </c>
      <c r="B9" s="3">
        <v>7787</v>
      </c>
      <c r="C9" s="3">
        <v>247</v>
      </c>
      <c r="D9" s="3">
        <f>SUM(B9:C9)</f>
        <v>8034</v>
      </c>
      <c r="E9" s="22">
        <v>30629</v>
      </c>
      <c r="F9" s="22">
        <v>29057</v>
      </c>
      <c r="G9" s="22">
        <f>SUM(E9:F9)</f>
        <v>59686</v>
      </c>
      <c r="I9" s="13"/>
      <c r="J9" s="13"/>
      <c r="K9" s="13"/>
    </row>
    <row r="10" spans="1:14" ht="21.75" customHeight="1">
      <c r="A10" s="39" t="s">
        <v>52</v>
      </c>
      <c r="B10" s="39"/>
      <c r="C10" s="39"/>
      <c r="D10" s="39"/>
      <c r="E10" s="39"/>
      <c r="F10" s="39"/>
      <c r="G10" s="39"/>
      <c r="J10" s="3"/>
      <c r="K10" s="3"/>
      <c r="L10" s="3"/>
      <c r="M10" s="3"/>
      <c r="N10" s="3"/>
    </row>
    <row r="11" spans="1:14" ht="12.75" customHeight="1">
      <c r="A11" s="7" t="s">
        <v>0</v>
      </c>
      <c r="B11" s="3">
        <v>646</v>
      </c>
      <c r="C11" s="3">
        <v>46</v>
      </c>
      <c r="D11" s="3">
        <f>B11+C11</f>
        <v>692</v>
      </c>
      <c r="E11" s="3">
        <v>2743</v>
      </c>
      <c r="F11" s="3">
        <v>2618</v>
      </c>
      <c r="G11" s="3">
        <f>E11+F11</f>
        <v>5361</v>
      </c>
      <c r="J11" s="3"/>
      <c r="K11" s="3"/>
      <c r="L11" s="3"/>
      <c r="M11" s="3"/>
      <c r="N11" s="3"/>
    </row>
    <row r="12" spans="1:14" ht="12.75" customHeight="1">
      <c r="A12" s="7" t="s">
        <v>1</v>
      </c>
      <c r="B12" s="3">
        <v>368</v>
      </c>
      <c r="C12" s="3">
        <v>4</v>
      </c>
      <c r="D12" s="3">
        <f aca="true" t="shared" si="0" ref="D12:D19">B12+C12</f>
        <v>372</v>
      </c>
      <c r="E12" s="3">
        <v>1258</v>
      </c>
      <c r="F12" s="3">
        <v>1440</v>
      </c>
      <c r="G12" s="3">
        <f aca="true" t="shared" si="1" ref="G12:G19">E12+F12</f>
        <v>2698</v>
      </c>
      <c r="J12" s="3"/>
      <c r="K12" s="3"/>
      <c r="L12" s="3"/>
      <c r="M12" s="3"/>
      <c r="N12" s="3"/>
    </row>
    <row r="13" spans="1:14" ht="12.75" customHeight="1">
      <c r="A13" s="7" t="s">
        <v>2</v>
      </c>
      <c r="B13" s="3">
        <v>1669</v>
      </c>
      <c r="C13" s="3">
        <v>72</v>
      </c>
      <c r="D13" s="3">
        <f t="shared" si="0"/>
        <v>1741</v>
      </c>
      <c r="E13" s="3">
        <v>6653</v>
      </c>
      <c r="F13" s="3">
        <v>6029</v>
      </c>
      <c r="G13" s="3">
        <f t="shared" si="1"/>
        <v>12682</v>
      </c>
      <c r="J13" s="3"/>
      <c r="K13" s="3"/>
      <c r="L13" s="3"/>
      <c r="M13" s="3"/>
      <c r="N13" s="3"/>
    </row>
    <row r="14" spans="1:14" ht="12.75" customHeight="1">
      <c r="A14" s="7" t="s">
        <v>3</v>
      </c>
      <c r="B14" s="3">
        <v>219</v>
      </c>
      <c r="C14" s="3">
        <v>32</v>
      </c>
      <c r="D14" s="3">
        <f t="shared" si="0"/>
        <v>251</v>
      </c>
      <c r="E14" s="3">
        <v>976</v>
      </c>
      <c r="F14" s="3">
        <v>782</v>
      </c>
      <c r="G14" s="3">
        <f t="shared" si="1"/>
        <v>1758</v>
      </c>
      <c r="J14" s="3"/>
      <c r="K14" s="3"/>
      <c r="L14" s="3"/>
      <c r="M14" s="3"/>
      <c r="N14" s="3"/>
    </row>
    <row r="15" spans="1:14" ht="12.75" customHeight="1">
      <c r="A15" s="7" t="s">
        <v>4</v>
      </c>
      <c r="B15" s="3">
        <v>1132</v>
      </c>
      <c r="C15" s="3">
        <v>24</v>
      </c>
      <c r="D15" s="3">
        <f t="shared" si="0"/>
        <v>1156</v>
      </c>
      <c r="E15" s="3">
        <v>4349</v>
      </c>
      <c r="F15" s="3">
        <v>4182</v>
      </c>
      <c r="G15" s="3">
        <f t="shared" si="1"/>
        <v>8531</v>
      </c>
      <c r="J15" s="3"/>
      <c r="K15" s="3"/>
      <c r="L15" s="3"/>
      <c r="M15" s="3"/>
      <c r="N15" s="3"/>
    </row>
    <row r="16" spans="1:14" ht="12.75" customHeight="1">
      <c r="A16" s="7" t="s">
        <v>5</v>
      </c>
      <c r="B16" s="3">
        <v>1483</v>
      </c>
      <c r="C16" s="3">
        <v>30</v>
      </c>
      <c r="D16" s="3">
        <f t="shared" si="0"/>
        <v>1513</v>
      </c>
      <c r="E16" s="3">
        <v>5737</v>
      </c>
      <c r="F16" s="3">
        <v>5740</v>
      </c>
      <c r="G16" s="3">
        <f t="shared" si="1"/>
        <v>11477</v>
      </c>
      <c r="J16" s="3"/>
      <c r="K16" s="3"/>
      <c r="L16" s="3"/>
      <c r="M16" s="3"/>
      <c r="N16" s="3"/>
    </row>
    <row r="17" spans="1:14" ht="12.75" customHeight="1">
      <c r="A17" s="7" t="s">
        <v>6</v>
      </c>
      <c r="B17" s="3">
        <v>927</v>
      </c>
      <c r="C17" s="3">
        <v>13</v>
      </c>
      <c r="D17" s="3">
        <f t="shared" si="0"/>
        <v>940</v>
      </c>
      <c r="E17" s="3">
        <v>3394</v>
      </c>
      <c r="F17" s="3">
        <v>3016</v>
      </c>
      <c r="G17" s="3">
        <f t="shared" si="1"/>
        <v>6410</v>
      </c>
      <c r="J17" s="3"/>
      <c r="K17" s="3"/>
      <c r="L17" s="3"/>
      <c r="M17" s="3"/>
      <c r="N17" s="3"/>
    </row>
    <row r="18" spans="1:14" ht="12.75" customHeight="1">
      <c r="A18" s="7" t="s">
        <v>7</v>
      </c>
      <c r="B18" s="3">
        <v>669</v>
      </c>
      <c r="C18" s="3">
        <v>20</v>
      </c>
      <c r="D18" s="3">
        <f t="shared" si="0"/>
        <v>689</v>
      </c>
      <c r="E18" s="3">
        <v>2466</v>
      </c>
      <c r="F18" s="3">
        <v>2279</v>
      </c>
      <c r="G18" s="3">
        <f t="shared" si="1"/>
        <v>4745</v>
      </c>
      <c r="J18" s="3"/>
      <c r="K18" s="3"/>
      <c r="L18" s="3"/>
      <c r="M18" s="3"/>
      <c r="N18" s="3"/>
    </row>
    <row r="19" spans="1:14" ht="12.75" customHeight="1">
      <c r="A19" s="7" t="s">
        <v>8</v>
      </c>
      <c r="B19" s="3">
        <v>674</v>
      </c>
      <c r="C19" s="3">
        <v>6</v>
      </c>
      <c r="D19" s="3">
        <f t="shared" si="0"/>
        <v>680</v>
      </c>
      <c r="E19" s="3">
        <v>2783</v>
      </c>
      <c r="F19" s="3">
        <v>2891</v>
      </c>
      <c r="G19" s="3">
        <f t="shared" si="1"/>
        <v>5674</v>
      </c>
      <c r="I19" s="13"/>
      <c r="J19" s="3"/>
      <c r="K19" s="3"/>
      <c r="L19" s="3"/>
      <c r="M19" s="3"/>
      <c r="N19" s="3"/>
    </row>
    <row r="20" spans="1:14" s="2" customFormat="1" ht="21.75" customHeight="1">
      <c r="A20" s="39" t="s">
        <v>44</v>
      </c>
      <c r="B20" s="39"/>
      <c r="C20" s="39"/>
      <c r="D20" s="39"/>
      <c r="E20" s="39"/>
      <c r="F20" s="39"/>
      <c r="G20" s="40"/>
      <c r="I20" s="30"/>
      <c r="J20" s="3"/>
      <c r="K20" s="3"/>
      <c r="L20" s="3"/>
      <c r="M20" s="3"/>
      <c r="N20" s="3"/>
    </row>
    <row r="21" spans="1:14" ht="12.75" customHeight="1">
      <c r="A21" s="7" t="s">
        <v>45</v>
      </c>
      <c r="B21" s="3">
        <v>34400</v>
      </c>
      <c r="C21" s="3">
        <v>863</v>
      </c>
      <c r="D21" s="22">
        <f>B21+C21</f>
        <v>35263</v>
      </c>
      <c r="E21" s="3">
        <v>130043</v>
      </c>
      <c r="F21" s="3">
        <v>120258</v>
      </c>
      <c r="G21" s="3">
        <f>E21+F21</f>
        <v>250301</v>
      </c>
      <c r="J21" s="3"/>
      <c r="K21" s="3"/>
      <c r="L21" s="3"/>
      <c r="M21" s="3"/>
      <c r="N21" s="3"/>
    </row>
    <row r="22" spans="1:14" ht="12.75" customHeight="1">
      <c r="A22" s="7" t="s">
        <v>46</v>
      </c>
      <c r="B22" s="3">
        <f aca="true" t="shared" si="2" ref="B22:G22">B23-B21</f>
        <v>77991</v>
      </c>
      <c r="C22" s="3">
        <f t="shared" si="2"/>
        <v>890</v>
      </c>
      <c r="D22" s="3">
        <f t="shared" si="2"/>
        <v>78881</v>
      </c>
      <c r="E22" s="3">
        <f t="shared" si="2"/>
        <v>268306</v>
      </c>
      <c r="F22" s="3">
        <f t="shared" si="2"/>
        <v>273161</v>
      </c>
      <c r="G22" s="3">
        <f t="shared" si="2"/>
        <v>541467</v>
      </c>
      <c r="J22" s="3"/>
      <c r="K22" s="3"/>
      <c r="L22" s="3"/>
      <c r="M22" s="3"/>
      <c r="N22" s="3"/>
    </row>
    <row r="23" spans="1:14" s="4" customFormat="1" ht="12.75" customHeight="1">
      <c r="A23" s="7" t="s">
        <v>47</v>
      </c>
      <c r="B23" s="3">
        <v>112391</v>
      </c>
      <c r="C23" s="22">
        <v>1753</v>
      </c>
      <c r="D23" s="22">
        <f>SUM(B23:C23)</f>
        <v>114144</v>
      </c>
      <c r="E23" s="22">
        <v>398349</v>
      </c>
      <c r="F23" s="22">
        <v>393419</v>
      </c>
      <c r="G23" s="3">
        <f>E23+F23</f>
        <v>791768</v>
      </c>
      <c r="J23" s="3"/>
      <c r="K23" s="3"/>
      <c r="L23" s="3"/>
      <c r="M23" s="3"/>
      <c r="N23" s="3"/>
    </row>
    <row r="24" spans="1:7" s="4" customFormat="1" ht="21.75" customHeight="1">
      <c r="A24" s="20" t="s">
        <v>48</v>
      </c>
      <c r="B24" s="31">
        <f aca="true" t="shared" si="3" ref="B24:G24">+B9/B23*100</f>
        <v>6.928490715448746</v>
      </c>
      <c r="C24" s="31">
        <f t="shared" si="3"/>
        <v>14.090131203650886</v>
      </c>
      <c r="D24" s="31">
        <f t="shared" si="3"/>
        <v>7.03847771236333</v>
      </c>
      <c r="E24" s="31">
        <f t="shared" si="3"/>
        <v>7.6889862909157545</v>
      </c>
      <c r="F24" s="31">
        <f t="shared" si="3"/>
        <v>7.385764286930728</v>
      </c>
      <c r="G24" s="31">
        <f t="shared" si="3"/>
        <v>7.538319305655191</v>
      </c>
    </row>
    <row r="25" spans="1:7" ht="12.75">
      <c r="A25" s="12"/>
      <c r="B25" s="5"/>
      <c r="C25" s="5"/>
      <c r="D25" s="5"/>
      <c r="E25" s="5"/>
      <c r="F25" s="5"/>
      <c r="G25" s="5"/>
    </row>
    <row r="26" spans="1:7" ht="13.5" customHeight="1">
      <c r="A26" s="7" t="s">
        <v>53</v>
      </c>
      <c r="B26" s="7"/>
      <c r="C26" s="7"/>
      <c r="D26" s="7"/>
      <c r="E26" s="7"/>
      <c r="F26" s="7"/>
      <c r="G26" s="7"/>
    </row>
    <row r="27" ht="12.75">
      <c r="A27" s="14" t="s">
        <v>55</v>
      </c>
    </row>
    <row r="28" ht="12.75">
      <c r="A28" s="14"/>
    </row>
    <row r="30" spans="2:7" ht="12.75">
      <c r="B30" s="22"/>
      <c r="C30" s="22"/>
      <c r="D30" s="22"/>
      <c r="E30" s="22"/>
      <c r="F30" s="22"/>
      <c r="G30" s="22"/>
    </row>
    <row r="32" spans="1:2" ht="12.75">
      <c r="A32" s="23"/>
      <c r="B32" s="23"/>
    </row>
    <row r="33" spans="1:2" ht="12.75">
      <c r="A33" s="23"/>
      <c r="B33" s="23"/>
    </row>
    <row r="34" spans="1:2" ht="12.75">
      <c r="A34" s="23"/>
      <c r="B34" s="23"/>
    </row>
    <row r="35" spans="1:2" ht="12.75">
      <c r="A35" s="23"/>
      <c r="B35" s="23"/>
    </row>
    <row r="36" spans="1:2" ht="12.75">
      <c r="A36" s="23"/>
      <c r="B36" s="23"/>
    </row>
    <row r="37" spans="1:2" ht="12.75">
      <c r="A37" s="23"/>
      <c r="B37" s="23"/>
    </row>
    <row r="38" spans="1:2" ht="12.75">
      <c r="A38" s="23"/>
      <c r="B38" s="23"/>
    </row>
    <row r="39" spans="1:2" ht="12.75">
      <c r="A39" s="23"/>
      <c r="B39" s="23"/>
    </row>
    <row r="40" spans="1:2" ht="12.75">
      <c r="A40" s="23"/>
      <c r="B40" s="23"/>
    </row>
    <row r="41" spans="1:2" ht="12.75">
      <c r="A41" s="24"/>
      <c r="B41" s="24"/>
    </row>
    <row r="43" spans="1:2" ht="12.75">
      <c r="A43" s="24"/>
      <c r="B43" s="25"/>
    </row>
    <row r="44" spans="1:2" ht="12.75">
      <c r="A44" s="24"/>
      <c r="B44" s="25"/>
    </row>
    <row r="45" spans="1:2" ht="12.75">
      <c r="A45" s="24"/>
      <c r="B45" s="24"/>
    </row>
  </sheetData>
  <sheetProtection/>
  <mergeCells count="6">
    <mergeCell ref="A10:G10"/>
    <mergeCell ref="A20:G20"/>
    <mergeCell ref="A2:A3"/>
    <mergeCell ref="B2:D2"/>
    <mergeCell ref="E2:G2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D22 G22" formula="1"/>
    <ignoredError sqref="A5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5">
      <selection activeCell="J3" sqref="J3"/>
    </sheetView>
  </sheetViews>
  <sheetFormatPr defaultColWidth="9.140625" defaultRowHeight="12.75"/>
  <cols>
    <col min="1" max="1" width="12.421875" style="1" customWidth="1"/>
    <col min="2" max="3" width="10.28125" style="1" customWidth="1"/>
    <col min="4" max="4" width="11.57421875" style="1" customWidth="1"/>
    <col min="5" max="5" width="10.28125" style="1" customWidth="1"/>
    <col min="6" max="7" width="10.7109375" style="1" customWidth="1"/>
    <col min="8" max="10" width="5.421875" style="1" customWidth="1"/>
    <col min="11" max="16384" width="9.140625" style="1" customWidth="1"/>
  </cols>
  <sheetData>
    <row r="1" spans="1:7" ht="24.75" customHeight="1">
      <c r="A1" s="9" t="s">
        <v>20</v>
      </c>
      <c r="B1" s="10"/>
      <c r="C1" s="10"/>
      <c r="D1" s="10"/>
      <c r="E1" s="10"/>
      <c r="F1" s="10"/>
      <c r="G1" s="10"/>
    </row>
    <row r="2" spans="1:7" ht="20.25" customHeight="1">
      <c r="A2" s="41"/>
      <c r="B2" s="44" t="s">
        <v>37</v>
      </c>
      <c r="C2" s="44"/>
      <c r="D2" s="44"/>
      <c r="E2" s="44"/>
      <c r="F2" s="48" t="s">
        <v>38</v>
      </c>
      <c r="G2" s="48" t="s">
        <v>56</v>
      </c>
    </row>
    <row r="3" spans="1:7" ht="49.5" customHeight="1">
      <c r="A3" s="43"/>
      <c r="B3" s="16" t="s">
        <v>39</v>
      </c>
      <c r="C3" s="16" t="s">
        <v>40</v>
      </c>
      <c r="D3" s="16" t="s">
        <v>41</v>
      </c>
      <c r="E3" s="16" t="s">
        <v>34</v>
      </c>
      <c r="F3" s="47"/>
      <c r="G3" s="47"/>
    </row>
    <row r="4" spans="1:7" ht="21.75" customHeight="1">
      <c r="A4" s="39" t="s">
        <v>23</v>
      </c>
      <c r="B4" s="39"/>
      <c r="C4" s="39"/>
      <c r="D4" s="39"/>
      <c r="E4" s="39"/>
      <c r="F4" s="39"/>
      <c r="G4" s="39"/>
    </row>
    <row r="5" spans="1:7" ht="12.75" customHeight="1">
      <c r="A5" s="11" t="s">
        <v>13</v>
      </c>
      <c r="B5" s="21">
        <v>31</v>
      </c>
      <c r="C5" s="21">
        <v>704</v>
      </c>
      <c r="D5" s="21">
        <v>3009</v>
      </c>
      <c r="E5" s="21">
        <v>3744</v>
      </c>
      <c r="F5" s="21">
        <v>6770</v>
      </c>
      <c r="G5" s="21">
        <v>1638</v>
      </c>
    </row>
    <row r="6" spans="1:7" ht="12.75" customHeight="1">
      <c r="A6" s="11" t="s">
        <v>12</v>
      </c>
      <c r="B6" s="21">
        <v>10</v>
      </c>
      <c r="C6" s="21">
        <v>578</v>
      </c>
      <c r="D6" s="21">
        <v>3267</v>
      </c>
      <c r="E6" s="21">
        <f>B6+C6+D6</f>
        <v>3855</v>
      </c>
      <c r="F6" s="21">
        <v>7469</v>
      </c>
      <c r="G6" s="21">
        <v>1823</v>
      </c>
    </row>
    <row r="7" spans="1:7" ht="12.75" customHeight="1">
      <c r="A7" s="11" t="s">
        <v>14</v>
      </c>
      <c r="B7" s="21">
        <v>14</v>
      </c>
      <c r="C7" s="21">
        <v>582</v>
      </c>
      <c r="D7" s="21">
        <v>3292</v>
      </c>
      <c r="E7" s="21">
        <v>3888</v>
      </c>
      <c r="F7" s="21">
        <v>7887</v>
      </c>
      <c r="G7" s="21">
        <v>1949</v>
      </c>
    </row>
    <row r="8" spans="1:7" ht="12.75" customHeight="1">
      <c r="A8" s="11" t="s">
        <v>15</v>
      </c>
      <c r="B8" s="21">
        <v>15</v>
      </c>
      <c r="C8" s="21">
        <v>413</v>
      </c>
      <c r="D8" s="21">
        <v>3237</v>
      </c>
      <c r="E8" s="21">
        <f>SUM(B8:D8)</f>
        <v>3665</v>
      </c>
      <c r="F8" s="21">
        <v>7009</v>
      </c>
      <c r="G8" s="21">
        <v>2052</v>
      </c>
    </row>
    <row r="9" spans="1:7" ht="12.75" customHeight="1">
      <c r="A9" s="11" t="s">
        <v>17</v>
      </c>
      <c r="B9" s="21">
        <v>42</v>
      </c>
      <c r="C9" s="21">
        <v>298</v>
      </c>
      <c r="D9" s="21">
        <v>3596</v>
      </c>
      <c r="E9" s="21">
        <f>SUM(B9:D9)</f>
        <v>3936</v>
      </c>
      <c r="F9" s="21">
        <v>6636</v>
      </c>
      <c r="G9" s="21">
        <v>1805</v>
      </c>
    </row>
    <row r="10" spans="1:7" ht="21.75" customHeight="1">
      <c r="A10" s="39" t="s">
        <v>42</v>
      </c>
      <c r="B10" s="39"/>
      <c r="C10" s="39"/>
      <c r="D10" s="39"/>
      <c r="E10" s="39"/>
      <c r="F10" s="39"/>
      <c r="G10" s="39"/>
    </row>
    <row r="11" spans="1:7" ht="12.75" customHeight="1">
      <c r="A11" s="7" t="s">
        <v>0</v>
      </c>
      <c r="B11" s="21">
        <v>2</v>
      </c>
      <c r="C11" s="21">
        <v>2</v>
      </c>
      <c r="D11" s="21">
        <f>45+76</f>
        <v>121</v>
      </c>
      <c r="E11" s="21">
        <f>SUM(B11:D11)</f>
        <v>125</v>
      </c>
      <c r="F11" s="21">
        <v>265</v>
      </c>
      <c r="G11" s="21">
        <v>89</v>
      </c>
    </row>
    <row r="12" spans="1:7" ht="12.75" customHeight="1">
      <c r="A12" s="7" t="s">
        <v>1</v>
      </c>
      <c r="B12" s="21">
        <v>0</v>
      </c>
      <c r="C12" s="21">
        <v>0</v>
      </c>
      <c r="D12" s="21">
        <f>57+18</f>
        <v>75</v>
      </c>
      <c r="E12" s="21">
        <f aca="true" t="shared" si="0" ref="E12:E19">SUM(B12:D12)</f>
        <v>75</v>
      </c>
      <c r="F12" s="21">
        <v>28</v>
      </c>
      <c r="G12" s="21">
        <v>92</v>
      </c>
    </row>
    <row r="13" spans="1:7" ht="12.75" customHeight="1">
      <c r="A13" s="7" t="s">
        <v>2</v>
      </c>
      <c r="B13" s="21">
        <v>0</v>
      </c>
      <c r="C13" s="21">
        <f>64+16</f>
        <v>80</v>
      </c>
      <c r="D13" s="21">
        <f>619+106</f>
        <v>725</v>
      </c>
      <c r="E13" s="21">
        <f t="shared" si="0"/>
        <v>805</v>
      </c>
      <c r="F13" s="21">
        <v>2550</v>
      </c>
      <c r="G13" s="21">
        <v>536</v>
      </c>
    </row>
    <row r="14" spans="1:7" ht="12.75" customHeight="1">
      <c r="A14" s="7" t="s">
        <v>3</v>
      </c>
      <c r="B14" s="21">
        <v>0</v>
      </c>
      <c r="C14" s="21">
        <v>0</v>
      </c>
      <c r="D14" s="21">
        <f>0+12</f>
        <v>12</v>
      </c>
      <c r="E14" s="21">
        <f t="shared" si="0"/>
        <v>12</v>
      </c>
      <c r="F14" s="21">
        <v>10</v>
      </c>
      <c r="G14" s="21">
        <v>3</v>
      </c>
    </row>
    <row r="15" spans="1:7" ht="12.75" customHeight="1">
      <c r="A15" s="7" t="s">
        <v>4</v>
      </c>
      <c r="B15" s="21">
        <v>3</v>
      </c>
      <c r="C15" s="21">
        <v>17</v>
      </c>
      <c r="D15" s="21">
        <f>161+219</f>
        <v>380</v>
      </c>
      <c r="E15" s="21">
        <f t="shared" si="0"/>
        <v>400</v>
      </c>
      <c r="F15" s="21">
        <v>183</v>
      </c>
      <c r="G15" s="21">
        <v>134</v>
      </c>
    </row>
    <row r="16" spans="1:7" ht="12.75" customHeight="1">
      <c r="A16" s="7" t="s">
        <v>16</v>
      </c>
      <c r="B16" s="21">
        <v>36</v>
      </c>
      <c r="C16" s="21">
        <f>139+29</f>
        <v>168</v>
      </c>
      <c r="D16" s="21">
        <f>1137+421</f>
        <v>1558</v>
      </c>
      <c r="E16" s="21">
        <f t="shared" si="0"/>
        <v>1762</v>
      </c>
      <c r="F16" s="21">
        <v>1690</v>
      </c>
      <c r="G16" s="21">
        <v>645</v>
      </c>
    </row>
    <row r="17" spans="1:7" ht="12.75" customHeight="1">
      <c r="A17" s="7" t="s">
        <v>6</v>
      </c>
      <c r="B17" s="21">
        <v>0</v>
      </c>
      <c r="C17" s="21">
        <v>0</v>
      </c>
      <c r="D17" s="21">
        <v>150</v>
      </c>
      <c r="E17" s="21">
        <f t="shared" si="0"/>
        <v>150</v>
      </c>
      <c r="F17" s="21">
        <v>911</v>
      </c>
      <c r="G17" s="21">
        <v>83</v>
      </c>
    </row>
    <row r="18" spans="1:7" ht="12.75" customHeight="1">
      <c r="A18" s="7" t="s">
        <v>7</v>
      </c>
      <c r="B18" s="21">
        <v>0</v>
      </c>
      <c r="C18" s="21">
        <v>19</v>
      </c>
      <c r="D18" s="21">
        <v>308</v>
      </c>
      <c r="E18" s="21">
        <f>SUM(B18:D18)</f>
        <v>327</v>
      </c>
      <c r="F18" s="21">
        <v>682</v>
      </c>
      <c r="G18" s="21">
        <v>69</v>
      </c>
    </row>
    <row r="19" spans="1:7" ht="12.75" customHeight="1">
      <c r="A19" s="7" t="s">
        <v>8</v>
      </c>
      <c r="B19" s="21">
        <v>0</v>
      </c>
      <c r="C19" s="21">
        <v>12</v>
      </c>
      <c r="D19" s="21">
        <f>99+168</f>
        <v>267</v>
      </c>
      <c r="E19" s="21">
        <f t="shared" si="0"/>
        <v>279</v>
      </c>
      <c r="F19" s="21">
        <v>317</v>
      </c>
      <c r="G19" s="21">
        <v>154</v>
      </c>
    </row>
    <row r="20" spans="1:7" ht="21.75" customHeight="1">
      <c r="A20" s="39" t="s">
        <v>43</v>
      </c>
      <c r="B20" s="39"/>
      <c r="C20" s="39"/>
      <c r="D20" s="39"/>
      <c r="E20" s="39"/>
      <c r="F20" s="39"/>
      <c r="G20" s="39"/>
    </row>
    <row r="21" spans="1:7" ht="12.75" customHeight="1">
      <c r="A21" s="7" t="s">
        <v>45</v>
      </c>
      <c r="B21" s="21">
        <v>226</v>
      </c>
      <c r="C21" s="21">
        <v>2081</v>
      </c>
      <c r="D21" s="21">
        <v>12926</v>
      </c>
      <c r="E21" s="21">
        <f>B21+C21+D21</f>
        <v>15233</v>
      </c>
      <c r="F21" s="21">
        <v>22296</v>
      </c>
      <c r="G21" s="21">
        <v>6604</v>
      </c>
    </row>
    <row r="22" spans="1:7" ht="12.75" customHeight="1">
      <c r="A22" s="7" t="s">
        <v>46</v>
      </c>
      <c r="B22" s="21">
        <f>B23-B21</f>
        <v>926</v>
      </c>
      <c r="C22" s="21">
        <f>C23-C21</f>
        <v>4313</v>
      </c>
      <c r="D22" s="21">
        <f>D23-D21</f>
        <v>47298</v>
      </c>
      <c r="E22" s="21">
        <f>B22+C22+D22</f>
        <v>52537</v>
      </c>
      <c r="F22" s="21">
        <f>F23-F21</f>
        <v>98607</v>
      </c>
      <c r="G22" s="21">
        <f>G23-G21</f>
        <v>21091</v>
      </c>
    </row>
    <row r="23" spans="1:7" s="4" customFormat="1" ht="12.75" customHeight="1">
      <c r="A23" s="7" t="s">
        <v>47</v>
      </c>
      <c r="B23" s="21">
        <v>1152</v>
      </c>
      <c r="C23" s="21">
        <v>6394</v>
      </c>
      <c r="D23" s="21">
        <v>60224</v>
      </c>
      <c r="E23" s="21">
        <f>B23+C23+D23</f>
        <v>67770</v>
      </c>
      <c r="F23" s="21">
        <v>120903</v>
      </c>
      <c r="G23" s="21">
        <v>27695</v>
      </c>
    </row>
    <row r="24" spans="1:7" s="4" customFormat="1" ht="21.75" customHeight="1">
      <c r="A24" s="20" t="s">
        <v>48</v>
      </c>
      <c r="B24" s="6">
        <f aca="true" t="shared" si="1" ref="B24:G24">+B9*100/B23</f>
        <v>3.6458333333333335</v>
      </c>
      <c r="C24" s="6">
        <f t="shared" si="1"/>
        <v>4.660619330622459</v>
      </c>
      <c r="D24" s="6">
        <f t="shared" si="1"/>
        <v>5.971041445270989</v>
      </c>
      <c r="E24" s="6">
        <f t="shared" si="1"/>
        <v>5.80787959274015</v>
      </c>
      <c r="F24" s="6">
        <f t="shared" si="1"/>
        <v>5.488697550929257</v>
      </c>
      <c r="G24" s="6">
        <f t="shared" si="1"/>
        <v>6.5174219173135945</v>
      </c>
    </row>
    <row r="25" spans="1:7" ht="12.75">
      <c r="A25" s="12"/>
      <c r="B25" s="5"/>
      <c r="C25" s="5"/>
      <c r="D25" s="5"/>
      <c r="E25" s="5"/>
      <c r="F25" s="5"/>
      <c r="G25" s="5"/>
    </row>
    <row r="26" spans="1:7" ht="27.75" customHeight="1">
      <c r="A26" s="49" t="s">
        <v>49</v>
      </c>
      <c r="B26" s="49"/>
      <c r="C26" s="49"/>
      <c r="D26" s="49"/>
      <c r="E26" s="49"/>
      <c r="F26" s="49"/>
      <c r="G26" s="49"/>
    </row>
    <row r="27" spans="1:7" ht="12.75">
      <c r="A27" s="36" t="s">
        <v>50</v>
      </c>
      <c r="B27" s="7"/>
      <c r="C27" s="7"/>
      <c r="D27" s="7"/>
      <c r="E27" s="7"/>
      <c r="F27" s="7"/>
      <c r="G27" s="7"/>
    </row>
    <row r="28" spans="1:7" ht="12.75">
      <c r="A28" s="36" t="s">
        <v>51</v>
      </c>
      <c r="B28" s="7"/>
      <c r="C28" s="7"/>
      <c r="D28" s="7"/>
      <c r="E28" s="7"/>
      <c r="F28" s="7"/>
      <c r="G28" s="7"/>
    </row>
    <row r="29" spans="1:7" ht="12.75">
      <c r="A29" s="36"/>
      <c r="B29" s="7"/>
      <c r="C29" s="7"/>
      <c r="D29" s="15"/>
      <c r="E29" s="7"/>
      <c r="F29" s="7"/>
      <c r="G29" s="7"/>
    </row>
    <row r="31" ht="12.75">
      <c r="A31" s="7"/>
    </row>
    <row r="32" ht="12.75">
      <c r="A32" s="8"/>
    </row>
    <row r="33" ht="12.75">
      <c r="A33" s="8"/>
    </row>
    <row r="34" spans="1:3" ht="12.75">
      <c r="A34" s="8"/>
      <c r="C34" s="13"/>
    </row>
    <row r="35" spans="1:5" ht="12.75">
      <c r="A35" s="7"/>
      <c r="E35" s="13"/>
    </row>
    <row r="36" ht="12.75">
      <c r="E36" s="13"/>
    </row>
    <row r="37" ht="12.75">
      <c r="E37" s="13"/>
    </row>
  </sheetData>
  <sheetProtection/>
  <mergeCells count="8">
    <mergeCell ref="G2:G3"/>
    <mergeCell ref="A10:G10"/>
    <mergeCell ref="A4:G4"/>
    <mergeCell ref="A26:G26"/>
    <mergeCell ref="A20:G20"/>
    <mergeCell ref="A2:A3"/>
    <mergeCell ref="B2:E2"/>
    <mergeCell ref="F2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7 A8:A9" numberStoredAsText="1"/>
    <ignoredError sqref="E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2.57421875" style="0" customWidth="1"/>
    <col min="2" max="6" width="12.421875" style="0" customWidth="1"/>
  </cols>
  <sheetData>
    <row r="1" spans="1:2" ht="28.5" customHeight="1">
      <c r="A1" s="9" t="s">
        <v>21</v>
      </c>
      <c r="B1" s="1"/>
    </row>
    <row r="2" spans="1:6" ht="48.75" customHeight="1">
      <c r="A2" s="27"/>
      <c r="B2" s="16" t="s">
        <v>11</v>
      </c>
      <c r="C2" s="16" t="s">
        <v>12</v>
      </c>
      <c r="D2" s="16" t="s">
        <v>14</v>
      </c>
      <c r="E2" s="16" t="s">
        <v>15</v>
      </c>
      <c r="F2" s="16" t="s">
        <v>17</v>
      </c>
    </row>
    <row r="3" spans="1:6" ht="21.75" customHeight="1">
      <c r="A3" s="50" t="s">
        <v>22</v>
      </c>
      <c r="B3" s="50"/>
      <c r="C3" s="50"/>
      <c r="D3" s="50"/>
      <c r="E3" s="50"/>
      <c r="F3" s="50"/>
    </row>
    <row r="4" spans="1:6" ht="12.75">
      <c r="A4" s="7" t="s">
        <v>0</v>
      </c>
      <c r="B4" s="33">
        <v>170</v>
      </c>
      <c r="C4" s="37">
        <v>151</v>
      </c>
      <c r="D4" s="37">
        <v>159</v>
      </c>
      <c r="E4" s="37">
        <v>167</v>
      </c>
      <c r="F4" s="37">
        <v>196</v>
      </c>
    </row>
    <row r="5" spans="1:6" ht="12.75">
      <c r="A5" s="7" t="s">
        <v>1</v>
      </c>
      <c r="B5" s="33">
        <v>98</v>
      </c>
      <c r="C5" s="37">
        <v>123</v>
      </c>
      <c r="D5" s="37">
        <v>109</v>
      </c>
      <c r="E5" s="37">
        <v>143</v>
      </c>
      <c r="F5" s="37">
        <v>125</v>
      </c>
    </row>
    <row r="6" spans="1:6" ht="12.75">
      <c r="A6" s="7" t="s">
        <v>2</v>
      </c>
      <c r="B6" s="33">
        <v>293</v>
      </c>
      <c r="C6" s="37">
        <v>288</v>
      </c>
      <c r="D6" s="37">
        <v>325</v>
      </c>
      <c r="E6" s="37">
        <v>330</v>
      </c>
      <c r="F6" s="37">
        <v>353</v>
      </c>
    </row>
    <row r="7" spans="1:6" ht="12.75">
      <c r="A7" s="7" t="s">
        <v>3</v>
      </c>
      <c r="B7" s="33">
        <v>72</v>
      </c>
      <c r="C7" s="37">
        <v>63</v>
      </c>
      <c r="D7" s="37">
        <v>80</v>
      </c>
      <c r="E7" s="37">
        <v>86</v>
      </c>
      <c r="F7" s="37">
        <v>67</v>
      </c>
    </row>
    <row r="8" spans="1:6" ht="12.75">
      <c r="A8" s="7" t="s">
        <v>4</v>
      </c>
      <c r="B8" s="33">
        <v>350</v>
      </c>
      <c r="C8" s="33">
        <v>301</v>
      </c>
      <c r="D8" s="33">
        <v>305</v>
      </c>
      <c r="E8" s="37">
        <v>328</v>
      </c>
      <c r="F8" s="37">
        <v>364</v>
      </c>
    </row>
    <row r="9" spans="1:6" ht="12.75">
      <c r="A9" s="7" t="s">
        <v>5</v>
      </c>
      <c r="B9" s="33">
        <v>416</v>
      </c>
      <c r="C9" s="33">
        <v>404</v>
      </c>
      <c r="D9" s="33">
        <v>502</v>
      </c>
      <c r="E9" s="37">
        <v>480</v>
      </c>
      <c r="F9" s="37">
        <v>416</v>
      </c>
    </row>
    <row r="10" spans="1:6" ht="12.75">
      <c r="A10" s="7" t="s">
        <v>6</v>
      </c>
      <c r="B10" s="33">
        <v>136</v>
      </c>
      <c r="C10" s="37">
        <v>163</v>
      </c>
      <c r="D10" s="37">
        <v>176</v>
      </c>
      <c r="E10" s="37">
        <v>145</v>
      </c>
      <c r="F10" s="37">
        <v>145</v>
      </c>
    </row>
    <row r="11" spans="1:6" ht="12.75">
      <c r="A11" s="7" t="s">
        <v>7</v>
      </c>
      <c r="B11" s="33">
        <v>118</v>
      </c>
      <c r="C11" s="37">
        <v>136</v>
      </c>
      <c r="D11" s="37">
        <v>142</v>
      </c>
      <c r="E11" s="37">
        <v>156</v>
      </c>
      <c r="F11" s="37">
        <v>128</v>
      </c>
    </row>
    <row r="12" spans="1:6" ht="12.75">
      <c r="A12" s="7" t="s">
        <v>8</v>
      </c>
      <c r="B12" s="33">
        <v>237</v>
      </c>
      <c r="C12" s="37">
        <v>271</v>
      </c>
      <c r="D12" s="37">
        <v>245</v>
      </c>
      <c r="E12" s="37">
        <v>239</v>
      </c>
      <c r="F12" s="37">
        <v>232</v>
      </c>
    </row>
    <row r="13" spans="1:6" ht="12.75">
      <c r="A13" s="28" t="s">
        <v>23</v>
      </c>
      <c r="B13" s="34">
        <f>SUM(B4:B12)</f>
        <v>1890</v>
      </c>
      <c r="C13" s="34">
        <f>SUM(C4:C12)</f>
        <v>1900</v>
      </c>
      <c r="D13" s="34">
        <f>SUM(D4:D12)</f>
        <v>2043</v>
      </c>
      <c r="E13" s="34">
        <f>SUM(E4:E12)</f>
        <v>2074</v>
      </c>
      <c r="F13" s="34">
        <f>SUM(F4:F12)</f>
        <v>2026</v>
      </c>
    </row>
    <row r="14" spans="1:6" ht="21.75" customHeight="1">
      <c r="A14" s="39" t="s">
        <v>24</v>
      </c>
      <c r="B14" s="39"/>
      <c r="C14" s="39"/>
      <c r="D14" s="39"/>
      <c r="E14" s="39"/>
      <c r="F14" s="39"/>
    </row>
    <row r="15" spans="1:6" ht="12.75">
      <c r="A15" s="7" t="s">
        <v>0</v>
      </c>
      <c r="B15" s="33">
        <v>147</v>
      </c>
      <c r="C15" s="37">
        <v>78</v>
      </c>
      <c r="D15" s="37">
        <v>85</v>
      </c>
      <c r="E15" s="37">
        <v>65</v>
      </c>
      <c r="F15" s="37">
        <v>146</v>
      </c>
    </row>
    <row r="16" spans="1:6" ht="12.75">
      <c r="A16" s="7" t="s">
        <v>1</v>
      </c>
      <c r="B16" s="33">
        <v>80</v>
      </c>
      <c r="C16" s="37">
        <v>850</v>
      </c>
      <c r="D16" s="37">
        <v>65</v>
      </c>
      <c r="E16" s="37">
        <v>56</v>
      </c>
      <c r="F16" s="37">
        <v>40</v>
      </c>
    </row>
    <row r="17" spans="1:6" ht="12.75">
      <c r="A17" s="7" t="s">
        <v>2</v>
      </c>
      <c r="B17" s="33">
        <v>447</v>
      </c>
      <c r="C17" s="37">
        <v>118</v>
      </c>
      <c r="D17" s="37">
        <v>325</v>
      </c>
      <c r="E17" s="37">
        <v>227</v>
      </c>
      <c r="F17" s="37">
        <v>436</v>
      </c>
    </row>
    <row r="18" spans="1:6" ht="12.75">
      <c r="A18" s="7" t="s">
        <v>3</v>
      </c>
      <c r="B18" s="33">
        <v>106</v>
      </c>
      <c r="C18" s="37">
        <v>83</v>
      </c>
      <c r="D18" s="37">
        <v>68</v>
      </c>
      <c r="E18" s="37">
        <v>45</v>
      </c>
      <c r="F18" s="37">
        <v>36</v>
      </c>
    </row>
    <row r="19" spans="1:6" ht="12.75">
      <c r="A19" s="7" t="s">
        <v>4</v>
      </c>
      <c r="B19" s="33">
        <v>250</v>
      </c>
      <c r="C19" s="37">
        <v>344</v>
      </c>
      <c r="D19" s="37">
        <v>270</v>
      </c>
      <c r="E19" s="37">
        <v>179</v>
      </c>
      <c r="F19" s="37">
        <v>136</v>
      </c>
    </row>
    <row r="20" spans="1:6" ht="12.75">
      <c r="A20" s="7" t="s">
        <v>5</v>
      </c>
      <c r="B20" s="33">
        <v>560</v>
      </c>
      <c r="C20" s="37">
        <v>418</v>
      </c>
      <c r="D20" s="37">
        <v>672</v>
      </c>
      <c r="E20" s="37">
        <v>999</v>
      </c>
      <c r="F20" s="37">
        <v>455</v>
      </c>
    </row>
    <row r="21" spans="1:6" ht="12.75">
      <c r="A21" s="7" t="s">
        <v>6</v>
      </c>
      <c r="B21" s="33">
        <v>43</v>
      </c>
      <c r="C21" s="37">
        <v>83</v>
      </c>
      <c r="D21" s="37">
        <v>1547</v>
      </c>
      <c r="E21" s="37">
        <v>39</v>
      </c>
      <c r="F21" s="37">
        <v>81</v>
      </c>
    </row>
    <row r="22" spans="1:6" ht="12.75">
      <c r="A22" s="7" t="s">
        <v>7</v>
      </c>
      <c r="B22" s="33">
        <v>107</v>
      </c>
      <c r="C22" s="37">
        <v>179</v>
      </c>
      <c r="D22" s="37">
        <v>135</v>
      </c>
      <c r="E22" s="37">
        <v>165</v>
      </c>
      <c r="F22" s="37">
        <v>200</v>
      </c>
    </row>
    <row r="23" spans="1:6" ht="12.75">
      <c r="A23" s="7" t="s">
        <v>8</v>
      </c>
      <c r="B23" s="33">
        <v>130</v>
      </c>
      <c r="C23" s="37">
        <v>115</v>
      </c>
      <c r="D23" s="37">
        <v>86</v>
      </c>
      <c r="E23" s="37">
        <v>159</v>
      </c>
      <c r="F23" s="37">
        <v>78</v>
      </c>
    </row>
    <row r="24" spans="1:6" ht="12.75">
      <c r="A24" s="28" t="s">
        <v>9</v>
      </c>
      <c r="B24" s="34">
        <f>SUM(B15:B23)</f>
        <v>1870</v>
      </c>
      <c r="C24" s="34">
        <f>SUM(C15:C23)</f>
        <v>2268</v>
      </c>
      <c r="D24" s="34">
        <f>SUM(D15:D23)</f>
        <v>3253</v>
      </c>
      <c r="E24" s="34">
        <f>SUM(E15:E23)</f>
        <v>1934</v>
      </c>
      <c r="F24" s="34">
        <f>SUM(F15:F23)</f>
        <v>1608</v>
      </c>
    </row>
    <row r="25" spans="1:6" ht="12.75">
      <c r="A25" s="12"/>
      <c r="B25" s="29"/>
      <c r="C25" s="35"/>
      <c r="D25" s="35"/>
      <c r="E25" s="35"/>
      <c r="F25" s="35"/>
    </row>
    <row r="26" spans="1:2" ht="12.75">
      <c r="A26" s="7" t="s">
        <v>25</v>
      </c>
      <c r="B26" s="1"/>
    </row>
  </sheetData>
  <sheetProtection/>
  <mergeCells count="2">
    <mergeCell ref="A14:F14"/>
    <mergeCell ref="A3:F3"/>
  </mergeCells>
  <printOptions/>
  <pageMargins left="0.75" right="0.75" top="1" bottom="1" header="0.5" footer="0.5"/>
  <pageSetup horizontalDpi="600" verticalDpi="600" orientation="portrait" paperSize="9" r:id="rId2"/>
  <ignoredErrors>
    <ignoredError sqref="E2:F2 B2:D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andrisoz</cp:lastModifiedBy>
  <cp:lastPrinted>2012-10-10T08:22:32Z</cp:lastPrinted>
  <dcterms:created xsi:type="dcterms:W3CDTF">2002-03-29T09:17:26Z</dcterms:created>
  <dcterms:modified xsi:type="dcterms:W3CDTF">2014-03-21T10:32:54Z</dcterms:modified>
  <cp:category/>
  <cp:version/>
  <cp:contentType/>
  <cp:contentStatus/>
</cp:coreProperties>
</file>