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80" windowHeight="11640" firstSheet="3" activeTab="8"/>
  </bookViews>
  <sheets>
    <sheet name="Tav 13.1FATTA" sheetId="1" r:id="rId1"/>
    <sheet name="Tav 13.2FATTA " sheetId="2" r:id="rId2"/>
    <sheet name="Tav 13.3FATTA" sheetId="3" r:id="rId3"/>
    <sheet name="Tav 13.4 FATTA " sheetId="4" r:id="rId4"/>
    <sheet name="Tav.13.5FATTA" sheetId="5" r:id="rId5"/>
    <sheet name="Tab.13.6" sheetId="6" r:id="rId6"/>
    <sheet name="Tab.13.7FATTA" sheetId="7" r:id="rId7"/>
    <sheet name="Tab.13.8 FATTA" sheetId="8" r:id="rId8"/>
    <sheet name="Tab.13.8 FATTA segue" sheetId="9" r:id="rId9"/>
  </sheets>
  <definedNames>
    <definedName name="ALLEVAMENTI">'Tav 13.1FATTA'!#REF!</definedName>
    <definedName name="ERBACEE">'Tav 13.1FATTA'!#REF!</definedName>
    <definedName name="LEGNOSE">'Tav 13.1FATTA'!#REF!</definedName>
    <definedName name="PLV">'Tav 13.1FATTA'!#REF!</definedName>
    <definedName name="RIP4">'Tav 13.1FATTA'!#REF!</definedName>
    <definedName name="_xlnm.Print_Titles" localSheetId="0">'Tav 13.1FATTA'!$2:$8</definedName>
    <definedName name="_xlnm.Print_Titles" localSheetId="1">'Tav 13.2FATTA '!$2:$4</definedName>
  </definedNames>
  <calcPr fullCalcOnLoad="1"/>
</workbook>
</file>

<file path=xl/sharedStrings.xml><?xml version="1.0" encoding="utf-8"?>
<sst xmlns="http://schemas.openxmlformats.org/spreadsheetml/2006/main" count="270" uniqueCount="100">
  <si>
    <t>IGT</t>
  </si>
  <si>
    <t>-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</si>
  <si>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</si>
  <si>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</si>
  <si>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</si>
  <si>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</si>
  <si>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</si>
  <si>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</si>
  <si>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</si>
  <si>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</si>
  <si>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</si>
  <si>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2006</t>
  </si>
  <si>
    <t>2007</t>
  </si>
  <si>
    <t>2008</t>
  </si>
  <si>
    <t>2009</t>
  </si>
  <si>
    <t>2010</t>
  </si>
  <si>
    <t>2011</t>
  </si>
  <si>
    <t>2012</t>
  </si>
  <si>
    <t>13*</t>
  </si>
  <si>
    <t>297*</t>
  </si>
  <si>
    <t>42*</t>
  </si>
  <si>
    <t>255*</t>
  </si>
  <si>
    <t>Tab. 13.2  Production and value added of agriculture, forestry and fishing at base prices. Values at fixed year-2005 prices (in millions of Euros)</t>
  </si>
  <si>
    <t xml:space="preserve">Tab. 13.3  Production of main agricultural produce (quantities in thousands of quintals) </t>
  </si>
  <si>
    <t xml:space="preserve"> Tab. 13.4  Wine-production from wine-grapes, by seal of quality (in thousands of hectolitres)</t>
  </si>
  <si>
    <t xml:space="preserve">Tab. 13.5  Area utilised by principal agricultural crops (in hectares) </t>
  </si>
  <si>
    <t xml:space="preserve">Table 13.6  Livestock slaughtered by species  (in thousands of head, and weight in tonnes) </t>
  </si>
  <si>
    <t xml:space="preserve">Table 13.7  Organic farms by type of activity  (number) </t>
  </si>
  <si>
    <t>Table 13.8 Agri-tourism accommodation by type of hospitality authorisation (number)</t>
  </si>
  <si>
    <t>Table 13.8 cont.   Agri-tourism accommodation by type of hospitality authorisation (number)</t>
  </si>
  <si>
    <t>Agricultural crops</t>
  </si>
  <si>
    <t>Livestock farms</t>
  </si>
  <si>
    <t xml:space="preserve">Connected service activities </t>
  </si>
  <si>
    <t>Total production</t>
  </si>
  <si>
    <t xml:space="preserve">Value added for agriculture, forestry and fishing  </t>
  </si>
  <si>
    <t>Herbaceous and forage</t>
  </si>
  <si>
    <t>Wood</t>
  </si>
  <si>
    <t>Total</t>
  </si>
  <si>
    <t>South-Islands</t>
  </si>
  <si>
    <t>North - Centre</t>
  </si>
  <si>
    <t>Italy</t>
  </si>
  <si>
    <t>Source:   Data-processing by ISTAT and the Tagliacarne Institute</t>
  </si>
  <si>
    <t>Sicily</t>
  </si>
  <si>
    <t>Source:   Data-processing by ISTAT</t>
  </si>
  <si>
    <t>Durum wheat</t>
  </si>
  <si>
    <t>Potatoes</t>
  </si>
  <si>
    <t>Carrots</t>
  </si>
  <si>
    <t>Artichokes</t>
  </si>
  <si>
    <t>Peppers</t>
  </si>
  <si>
    <t>Tomatoes</t>
  </si>
  <si>
    <t>Courgettes</t>
  </si>
  <si>
    <t>Watermelons</t>
  </si>
  <si>
    <t>Table-grapes</t>
  </si>
  <si>
    <t>Olive-oil</t>
  </si>
  <si>
    <t>Oranges</t>
  </si>
  <si>
    <t>Mandarins</t>
  </si>
  <si>
    <t>Lemons</t>
  </si>
  <si>
    <t>Peaches</t>
  </si>
  <si>
    <t>Pears</t>
  </si>
  <si>
    <t>Almonds</t>
  </si>
  <si>
    <t>Beef</t>
  </si>
  <si>
    <t>Pork</t>
  </si>
  <si>
    <t>Poultry</t>
  </si>
  <si>
    <t>Cow and buffalo milk (000 hl)</t>
  </si>
  <si>
    <t>Sheep and goat milk (000 hl)</t>
  </si>
  <si>
    <t>Eggs (millions of items)</t>
  </si>
  <si>
    <t>N/A</t>
  </si>
  <si>
    <t>Wine</t>
  </si>
  <si>
    <t>DOC and DOCG</t>
  </si>
  <si>
    <t>Table-wine</t>
  </si>
  <si>
    <t>Cereals</t>
  </si>
  <si>
    <t>Pulses</t>
  </si>
  <si>
    <t>Open-air vegetables</t>
  </si>
  <si>
    <t>Grapevine</t>
  </si>
  <si>
    <t>Olive-trees</t>
  </si>
  <si>
    <t>Citrus</t>
  </si>
  <si>
    <t>Fresh fruit</t>
  </si>
  <si>
    <t>Provinces - 2012</t>
  </si>
  <si>
    <t>Divisions - 2012</t>
  </si>
  <si>
    <t>South/islands</t>
  </si>
  <si>
    <t>North/centre</t>
  </si>
  <si>
    <t>Italy = 100</t>
  </si>
  <si>
    <t>Divisions - 2011</t>
  </si>
  <si>
    <t>Beef,veal and buffalo</t>
  </si>
  <si>
    <t>Mutton, lamb and goat</t>
  </si>
  <si>
    <t>No.head</t>
  </si>
  <si>
    <t>Dead weight</t>
  </si>
  <si>
    <t>Source: Data processed by Control Organisms (OdG) and SINAB (Sistema di Informazione Nazionale sull'Agricoltura Biologica)</t>
  </si>
  <si>
    <t>Production</t>
  </si>
  <si>
    <t>Transformation</t>
  </si>
  <si>
    <t xml:space="preserve">Importation </t>
  </si>
  <si>
    <t>Others</t>
  </si>
  <si>
    <t xml:space="preserve">* "importers"  include those that alco carry out productive and preparatory activities   </t>
  </si>
  <si>
    <t>Provinces - 2011</t>
  </si>
  <si>
    <t>Lodging only</t>
  </si>
  <si>
    <t>Bed and breakfast</t>
  </si>
  <si>
    <t>Half-board</t>
  </si>
  <si>
    <t>Businesses</t>
  </si>
  <si>
    <t>Beds</t>
  </si>
  <si>
    <t>Full-board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</si>
</sst>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\-\ #,##0;_*\ &quot;-&quot;;"/>
    <numFmt numFmtId="165" formatCode="#,##0.0"/>
    <numFmt numFmtId="166" formatCode="* #,##0.0;\-\ #,##0.0;_*\ &quot;-&quot;;"/>
    <numFmt numFmtId="167" formatCode="0.0000000"/>
    <numFmt numFmtId="168" formatCode="0.00000000"/>
    <numFmt numFmtId="169" formatCode="0.000000000"/>
    <numFmt numFmtId="170" formatCode="0.0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 ;\-#,##0\ "/>
    <numFmt numFmtId="181" formatCode="#,##0.0_ ;\-#,##0.0\ 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#,##0;\-#,##0;_-* &quot;-&quot;?_-;"/>
    <numFmt numFmtId="197" formatCode="* ##,##0;\-?_#\.##0;_-* &quot;-&quot;?_-;"/>
    <numFmt numFmtId="198" formatCode="* ##,##0;?_-#,##0;_-* &quot;-&quot;?_-;"/>
    <numFmt numFmtId="199" formatCode="* ##,##0;_ \-#,##0;_-* &quot;-&quot;?_-;"/>
    <numFmt numFmtId="200" formatCode="* ###,#0\-_ #,##0;_-* &quot;-&quot;?_-;"/>
    <numFmt numFmtId="201" formatCode="* ##,##0;\-_ #,##0;_-* &quot;-&quot;?_-;"/>
    <numFmt numFmtId="202" formatCode="* ##,##0;\-_ #,##0;_-* &quot;-&quot;;"/>
    <numFmt numFmtId="203" formatCode="* ##,##0;\-* \ #,##0;_-* &quot;-&quot;;"/>
    <numFmt numFmtId="204" formatCode="* ##,##0;\-\ #,##0;_-* &quot;-&quot;;"/>
    <numFmt numFmtId="205" formatCode="* #,##0;\-\ #,##0;_*\ &quot;-&quot;"/>
    <numFmt numFmtId="206" formatCode="General_)"/>
    <numFmt numFmtId="207" formatCode="#,##0_);\(#,##0\)"/>
    <numFmt numFmtId="208" formatCode="0_)"/>
    <numFmt numFmtId="209" formatCode="_-* #,##0.0_-;\-* #,##0.0_-;_-* &quot;-&quot;_-;_-@_-"/>
    <numFmt numFmtId="210" formatCode="_-* #,##0.00_-;\-* #,##0.00_-;_-* &quot;-&quot;_-;_-@_-"/>
    <numFmt numFmtId="211" formatCode="#,##0.00_ ;\-#,##0.00\ "/>
    <numFmt numFmtId="212" formatCode="#,##0.0_);\(#,##0.0\)"/>
    <numFmt numFmtId="213" formatCode="0.00_ ;[Red]\-0.00\ "/>
    <numFmt numFmtId="214" formatCode="0.0_ ;[Red]\-0.0\ "/>
    <numFmt numFmtId="215" formatCode="0_ ;[Red]\-0\ "/>
    <numFmt numFmtId="216" formatCode="h\.mm\.ss"/>
    <numFmt numFmtId="217" formatCode="#,##0.000"/>
    <numFmt numFmtId="218" formatCode="* #,##0.00;\-\ #,##0.00;_*\ &quot;-&quot;;"/>
    <numFmt numFmtId="219" formatCode="* #,##0.000;\-\ #,##0.000;_*\ &quot;-&quot;;"/>
    <numFmt numFmtId="220" formatCode="#,##0.0000"/>
    <numFmt numFmtId="221" formatCode="#,##0.00000"/>
    <numFmt numFmtId="222" formatCode="#,##0.000_ ;\-#,##0.000\ "/>
    <numFmt numFmtId="223" formatCode="#,##0.0000_ ;\-#,##0.0000\ "/>
    <numFmt numFmtId="224" formatCode="#,##0.00_);\(#,##0.00\)"/>
    <numFmt numFmtId="225" formatCode="&quot;Attivo&quot;;&quot;Attivo&quot;;&quot;Inattivo&quot;"/>
  </numFmts>
  <fonts count="3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207" fontId="6" fillId="0" borderId="0">
      <alignment/>
      <protection/>
    </xf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64" fontId="1" fillId="0" borderId="0">
      <alignment/>
      <protection/>
    </xf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47" applyNumberFormat="1" applyFont="1" applyBorder="1" applyAlignment="1">
      <alignment horizontal="right"/>
    </xf>
    <xf numFmtId="211" fontId="2" fillId="0" borderId="0" xfId="47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07" fontId="7" fillId="0" borderId="0" xfId="49" applyFont="1" applyProtection="1">
      <alignment/>
      <protection/>
    </xf>
    <xf numFmtId="207" fontId="8" fillId="0" borderId="0" xfId="49" applyFont="1" applyProtection="1">
      <alignment/>
      <protection/>
    </xf>
    <xf numFmtId="207" fontId="7" fillId="0" borderId="0" xfId="49" applyFont="1" applyBorder="1" applyProtection="1">
      <alignment/>
      <protection/>
    </xf>
    <xf numFmtId="0" fontId="0" fillId="0" borderId="0" xfId="0" applyFont="1" applyAlignment="1">
      <alignment horizontal="left"/>
    </xf>
    <xf numFmtId="180" fontId="0" fillId="0" borderId="10" xfId="47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0" borderId="0" xfId="61" applyFont="1" applyBorder="1" applyAlignment="1">
      <alignment horizontal="left"/>
      <protection/>
    </xf>
    <xf numFmtId="164" fontId="0" fillId="0" borderId="0" xfId="61" applyFont="1" applyBorder="1">
      <alignment/>
      <protection/>
    </xf>
    <xf numFmtId="164" fontId="9" fillId="0" borderId="0" xfId="61" applyFont="1" applyBorder="1">
      <alignment/>
      <protection/>
    </xf>
    <xf numFmtId="164" fontId="0" fillId="0" borderId="0" xfId="0" applyNumberFormat="1" applyFont="1" applyAlignment="1">
      <alignment/>
    </xf>
    <xf numFmtId="164" fontId="2" fillId="0" borderId="0" xfId="61" applyFont="1" applyBorder="1">
      <alignment/>
      <protection/>
    </xf>
    <xf numFmtId="164" fontId="0" fillId="0" borderId="0" xfId="0" applyNumberFormat="1" applyFont="1" applyBorder="1" applyAlignment="1">
      <alignment/>
    </xf>
    <xf numFmtId="0" fontId="9" fillId="0" borderId="10" xfId="0" applyFont="1" applyBorder="1" applyAlignment="1" quotePrefix="1">
      <alignment horizontal="left"/>
    </xf>
    <xf numFmtId="164" fontId="9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164" fontId="2" fillId="0" borderId="10" xfId="61" applyFont="1" applyBorder="1">
      <alignment/>
      <protection/>
    </xf>
    <xf numFmtId="164" fontId="0" fillId="0" borderId="1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47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81" fontId="9" fillId="0" borderId="0" xfId="47" applyNumberFormat="1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80" fontId="9" fillId="0" borderId="0" xfId="47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right" indent="2"/>
    </xf>
    <xf numFmtId="180" fontId="0" fillId="0" borderId="0" xfId="47" applyNumberFormat="1" applyFont="1" applyBorder="1" applyAlignment="1">
      <alignment horizontal="right" indent="1"/>
    </xf>
    <xf numFmtId="0" fontId="0" fillId="0" borderId="12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80" fontId="0" fillId="0" borderId="0" xfId="47" applyNumberFormat="1" applyFont="1" applyFill="1" applyBorder="1" applyAlignment="1">
      <alignment horizontal="right" indent="1"/>
    </xf>
    <xf numFmtId="3" fontId="12" fillId="0" borderId="0" xfId="0" applyNumberFormat="1" applyFont="1" applyAlignment="1">
      <alignment horizontal="right" wrapText="1" indent="1"/>
    </xf>
    <xf numFmtId="1" fontId="0" fillId="0" borderId="0" xfId="0" applyNumberFormat="1" applyFont="1" applyAlignment="1">
      <alignment/>
    </xf>
    <xf numFmtId="181" fontId="0" fillId="0" borderId="0" xfId="47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47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Font="1" applyFill="1" applyBorder="1" applyAlignment="1">
      <alignment horizontal="right" indent="2"/>
    </xf>
    <xf numFmtId="3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7" fontId="0" fillId="0" borderId="11" xfId="49" applyFont="1" applyBorder="1" applyAlignment="1" applyProtection="1">
      <alignment horizontal="left" vertical="center"/>
      <protection/>
    </xf>
    <xf numFmtId="207" fontId="0" fillId="0" borderId="10" xfId="49" applyFont="1" applyBorder="1" applyAlignment="1" applyProtection="1">
      <alignment horizontal="left" vertical="center"/>
      <protection/>
    </xf>
    <xf numFmtId="207" fontId="0" fillId="0" borderId="12" xfId="49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PROD_BASE_05_tagliacarn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o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5476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54768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9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54768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905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905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905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905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905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514350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514350</xdr:colOff>
      <xdr:row>4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45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45910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45910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45910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45910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45910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Testo 2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7" name="Testo 8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43529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4352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914400" y="962025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914400" y="962025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914400" y="962025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6765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6765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914400" y="1238250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914400" y="1238250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914400" y="1238250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2676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2676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4552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5" name="Testo 3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6" name="Testo 4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55295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8" name="Testo 6"/>
        <xdr:cNvSpPr txBox="1">
          <a:spLocks noChangeArrowheads="1"/>
        </xdr:cNvSpPr>
      </xdr:nvSpPr>
      <xdr:spPr>
        <a:xfrm>
          <a:off x="455295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40" name="Testo 9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42" name="Testo 6"/>
        <xdr:cNvSpPr txBox="1">
          <a:spLocks noChangeArrowheads="1"/>
        </xdr:cNvSpPr>
      </xdr:nvSpPr>
      <xdr:spPr>
        <a:xfrm>
          <a:off x="4552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45529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5529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45529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45529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45529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57340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57340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57340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57340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57225" y="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657225" y="123825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629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29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6291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291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657225" y="123825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657225" y="123825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657225" y="2276475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2276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657225" y="2276475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4352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5610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2276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4352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5610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657225" y="331470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3147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" name="Testo 2"/>
        <xdr:cNvSpPr txBox="1">
          <a:spLocks noChangeArrowheads="1"/>
        </xdr:cNvSpPr>
      </xdr:nvSpPr>
      <xdr:spPr>
        <a:xfrm>
          <a:off x="657225" y="331470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3147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39102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39102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39102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39102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1038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8" name="Testo 4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038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2076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3114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609600</xdr:colOff>
      <xdr:row>21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4152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3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3867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671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671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8671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67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867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671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8671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38671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6715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86715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4193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4193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4193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4193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4193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419350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1581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241935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1935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5"/>
  <sheetViews>
    <sheetView zoomScalePageLayoutView="0" workbookViewId="0" topLeftCell="A1">
      <selection activeCell="H3" sqref="H3:H4"/>
    </sheetView>
  </sheetViews>
  <sheetFormatPr defaultColWidth="14.421875" defaultRowHeight="12.75"/>
  <cols>
    <col min="1" max="1" width="7.7109375" style="10" customWidth="1"/>
    <col min="2" max="2" width="11.57421875" style="10" customWidth="1"/>
    <col min="3" max="4" width="9.28125" style="10" customWidth="1"/>
    <col min="5" max="5" width="11.00390625" style="10" customWidth="1"/>
    <col min="6" max="7" width="10.00390625" style="10" customWidth="1"/>
    <col min="8" max="8" width="13.28125" style="10" customWidth="1"/>
    <col min="9" max="16384" width="14.421875" style="10" customWidth="1"/>
  </cols>
  <sheetData>
    <row r="1" ht="24.75" customHeight="1">
      <c r="A1" s="59" t="s">
        <v>22</v>
      </c>
    </row>
    <row r="2" spans="1:8" ht="24.75" customHeight="1">
      <c r="A2" s="60"/>
      <c r="B2" s="2"/>
      <c r="C2" s="2"/>
      <c r="D2" s="2"/>
      <c r="E2" s="2"/>
      <c r="F2" s="2"/>
      <c r="G2" s="2"/>
      <c r="H2" s="2"/>
    </row>
    <row r="3" spans="1:8" ht="15.75" customHeight="1">
      <c r="A3" s="87"/>
      <c r="B3" s="89" t="s">
        <v>30</v>
      </c>
      <c r="C3" s="89"/>
      <c r="D3" s="89"/>
      <c r="E3" s="83" t="s">
        <v>31</v>
      </c>
      <c r="F3" s="83" t="s">
        <v>32</v>
      </c>
      <c r="G3" s="83" t="s">
        <v>33</v>
      </c>
      <c r="H3" s="85" t="s">
        <v>34</v>
      </c>
    </row>
    <row r="4" spans="1:8" ht="49.5" customHeight="1">
      <c r="A4" s="88"/>
      <c r="B4" s="18" t="s">
        <v>35</v>
      </c>
      <c r="C4" s="18" t="s">
        <v>36</v>
      </c>
      <c r="D4" s="18" t="s">
        <v>37</v>
      </c>
      <c r="E4" s="84"/>
      <c r="F4" s="84"/>
      <c r="G4" s="84"/>
      <c r="H4" s="86"/>
    </row>
    <row r="5" spans="1:8" ht="21.75" customHeight="1">
      <c r="A5" s="82" t="s">
        <v>42</v>
      </c>
      <c r="B5" s="82"/>
      <c r="C5" s="82"/>
      <c r="D5" s="82"/>
      <c r="E5" s="82"/>
      <c r="F5" s="82"/>
      <c r="G5" s="82"/>
      <c r="H5" s="82"/>
    </row>
    <row r="6" spans="1:8" ht="12.75">
      <c r="A6" s="13">
        <v>2008</v>
      </c>
      <c r="B6" s="5">
        <v>1570.5125290175215</v>
      </c>
      <c r="C6" s="5">
        <v>1554.6361675370565</v>
      </c>
      <c r="D6" s="5">
        <f>+B6+C6</f>
        <v>3125.1486965545782</v>
      </c>
      <c r="E6" s="5">
        <v>484</v>
      </c>
      <c r="F6" s="5">
        <v>604</v>
      </c>
      <c r="G6" s="5">
        <v>4213.148696554578</v>
      </c>
      <c r="H6" s="5">
        <v>2955.695358408525</v>
      </c>
    </row>
    <row r="7" spans="1:8" ht="12.75">
      <c r="A7" s="13">
        <v>2009</v>
      </c>
      <c r="B7" s="5">
        <v>1383.267916974074</v>
      </c>
      <c r="C7" s="5">
        <v>1456.5406151917284</v>
      </c>
      <c r="D7" s="5">
        <f>+B7+C7</f>
        <v>2839.8085321658027</v>
      </c>
      <c r="E7" s="5">
        <v>469</v>
      </c>
      <c r="F7" s="5">
        <v>622</v>
      </c>
      <c r="G7" s="5">
        <v>3930.8085321658027</v>
      </c>
      <c r="H7" s="5">
        <v>2794.3793566804056</v>
      </c>
    </row>
    <row r="8" spans="1:8" ht="12.75">
      <c r="A8" s="13">
        <v>2010</v>
      </c>
      <c r="B8" s="5">
        <v>1267.4031730143788</v>
      </c>
      <c r="C8" s="5">
        <v>1526.48100352748</v>
      </c>
      <c r="D8" s="5">
        <f>+B8+C8</f>
        <v>2793.884176541859</v>
      </c>
      <c r="E8" s="5">
        <v>460</v>
      </c>
      <c r="F8" s="5">
        <v>645</v>
      </c>
      <c r="G8" s="5">
        <v>3898.884176541859</v>
      </c>
      <c r="H8" s="5">
        <v>2808</v>
      </c>
    </row>
    <row r="9" spans="1:8" ht="12.75">
      <c r="A9" s="13">
        <v>2011</v>
      </c>
      <c r="B9" s="5">
        <v>1499</v>
      </c>
      <c r="C9" s="5">
        <v>1338</v>
      </c>
      <c r="D9" s="5">
        <f>+B9+C9</f>
        <v>2837</v>
      </c>
      <c r="E9" s="5">
        <v>494</v>
      </c>
      <c r="F9" s="5">
        <v>677</v>
      </c>
      <c r="G9" s="5">
        <v>4009</v>
      </c>
      <c r="H9" s="5">
        <v>2836.4180822857397</v>
      </c>
    </row>
    <row r="10" spans="1:8" ht="12.75">
      <c r="A10" s="13">
        <v>2012</v>
      </c>
      <c r="B10" s="5">
        <v>1465</v>
      </c>
      <c r="C10" s="5">
        <v>1613</v>
      </c>
      <c r="D10" s="5">
        <f>+B10+C10</f>
        <v>3078</v>
      </c>
      <c r="E10" s="5">
        <v>536</v>
      </c>
      <c r="F10" s="5">
        <v>716</v>
      </c>
      <c r="G10" s="5">
        <v>4332</v>
      </c>
      <c r="H10" s="5">
        <v>3049</v>
      </c>
    </row>
    <row r="11" spans="1:8" ht="18" customHeight="1">
      <c r="A11" s="82" t="s">
        <v>38</v>
      </c>
      <c r="B11" s="82"/>
      <c r="C11" s="82"/>
      <c r="D11" s="82"/>
      <c r="E11" s="82"/>
      <c r="F11" s="82"/>
      <c r="G11" s="82"/>
      <c r="H11" s="82"/>
    </row>
    <row r="12" spans="1:8" ht="12.75">
      <c r="A12" s="13">
        <v>2008</v>
      </c>
      <c r="B12" s="5">
        <v>6441.195597651698</v>
      </c>
      <c r="C12" s="5">
        <v>5389.417588437147</v>
      </c>
      <c r="D12" s="5">
        <f>+B12+C12</f>
        <v>11830.613186088845</v>
      </c>
      <c r="E12" s="5">
        <v>3148.69008067447</v>
      </c>
      <c r="F12" s="5">
        <v>2391.6904066332827</v>
      </c>
      <c r="G12" s="5">
        <v>17370.9936733966</v>
      </c>
      <c r="H12" s="5">
        <v>11384.408110654016</v>
      </c>
    </row>
    <row r="13" spans="1:8" ht="12.75">
      <c r="A13" s="13">
        <v>2009</v>
      </c>
      <c r="B13" s="5">
        <v>6007.864701685288</v>
      </c>
      <c r="C13" s="5">
        <v>4677.540514916094</v>
      </c>
      <c r="D13" s="5">
        <f>+B13+C13</f>
        <v>10685.405216601383</v>
      </c>
      <c r="E13" s="5">
        <v>3028.8762400579853</v>
      </c>
      <c r="F13" s="5">
        <v>2460.940619665055</v>
      </c>
      <c r="G13" s="5">
        <v>16175.222</v>
      </c>
      <c r="H13" s="5">
        <v>10553.481</v>
      </c>
    </row>
    <row r="14" spans="1:8" ht="12.75">
      <c r="A14" s="13">
        <v>2010</v>
      </c>
      <c r="B14" s="5">
        <v>5885.638516572105</v>
      </c>
      <c r="C14" s="5">
        <v>4920.863677028359</v>
      </c>
      <c r="D14" s="5">
        <f>+B14+C14</f>
        <v>10806.502193600463</v>
      </c>
      <c r="E14" s="5">
        <v>2908.9154869863078</v>
      </c>
      <c r="F14" s="5">
        <v>2550</v>
      </c>
      <c r="G14" s="5">
        <v>16265.762</v>
      </c>
      <c r="H14" s="5">
        <v>10572.628</v>
      </c>
    </row>
    <row r="15" spans="1:8" ht="12.75">
      <c r="A15" s="13">
        <v>2011</v>
      </c>
      <c r="B15" s="5">
        <v>6542</v>
      </c>
      <c r="C15" s="5">
        <v>4935</v>
      </c>
      <c r="D15" s="5">
        <f>+B15+C15</f>
        <v>11477</v>
      </c>
      <c r="E15" s="5">
        <v>488</v>
      </c>
      <c r="F15" s="5">
        <v>2671</v>
      </c>
      <c r="G15" s="5">
        <v>17268.016</v>
      </c>
      <c r="H15" s="5">
        <v>11105.7</v>
      </c>
    </row>
    <row r="16" spans="1:8" ht="12.75">
      <c r="A16" s="13">
        <v>2012</v>
      </c>
      <c r="B16" s="5">
        <v>6436</v>
      </c>
      <c r="C16" s="5">
        <v>5110</v>
      </c>
      <c r="D16" s="5">
        <f>+B16+C16</f>
        <v>11546</v>
      </c>
      <c r="E16" s="5">
        <v>3300</v>
      </c>
      <c r="F16" s="5">
        <v>2825</v>
      </c>
      <c r="G16" s="5">
        <v>17672.042</v>
      </c>
      <c r="H16" s="5">
        <v>11174.716</v>
      </c>
    </row>
    <row r="17" spans="1:8" s="11" customFormat="1" ht="18" customHeight="1">
      <c r="A17" s="82" t="s">
        <v>39</v>
      </c>
      <c r="B17" s="82"/>
      <c r="C17" s="82"/>
      <c r="D17" s="82"/>
      <c r="E17" s="82"/>
      <c r="F17" s="82"/>
      <c r="G17" s="82"/>
      <c r="H17" s="82"/>
    </row>
    <row r="18" spans="1:8" s="11" customFormat="1" ht="12.75">
      <c r="A18" s="13">
        <v>2008</v>
      </c>
      <c r="B18" s="5">
        <v>9817.963694907197</v>
      </c>
      <c r="C18" s="5">
        <v>5734.080901534568</v>
      </c>
      <c r="D18" s="5">
        <v>15552.044596441763</v>
      </c>
      <c r="E18" s="5">
        <v>12703.900919325526</v>
      </c>
      <c r="F18" s="5">
        <v>3089.511807143237</v>
      </c>
      <c r="G18" s="5">
        <v>31345.45732291052</v>
      </c>
      <c r="H18" s="5">
        <v>17466.809712525166</v>
      </c>
    </row>
    <row r="19" spans="1:8" s="11" customFormat="1" ht="12.75">
      <c r="A19" s="13">
        <v>2009</v>
      </c>
      <c r="B19" s="5">
        <v>8343.017728314711</v>
      </c>
      <c r="C19" s="5">
        <v>5230.266765083905</v>
      </c>
      <c r="D19" s="5">
        <v>13573.284493398616</v>
      </c>
      <c r="E19" s="5">
        <v>11926.112719942015</v>
      </c>
      <c r="F19" s="5">
        <v>3210.4960365073525</v>
      </c>
      <c r="G19" s="5">
        <v>28709.893249847988</v>
      </c>
      <c r="H19" s="5">
        <v>15760.196703056574</v>
      </c>
    </row>
    <row r="20" spans="1:8" s="11" customFormat="1" ht="12.75">
      <c r="A20" s="13">
        <v>2010</v>
      </c>
      <c r="B20" s="5">
        <v>8709.847205784332</v>
      </c>
      <c r="C20" s="5">
        <v>5216.028897334683</v>
      </c>
      <c r="D20" s="5">
        <v>13925.876103119015</v>
      </c>
      <c r="E20" s="5">
        <v>11894.991161785678</v>
      </c>
      <c r="F20" s="5">
        <v>3305.338886471873</v>
      </c>
      <c r="G20" s="5">
        <v>29126.206151376566</v>
      </c>
      <c r="H20" s="5">
        <v>15778.598063414976</v>
      </c>
    </row>
    <row r="21" spans="1:8" s="11" customFormat="1" ht="12.75">
      <c r="A21" s="13">
        <v>2011</v>
      </c>
      <c r="B21" s="5">
        <v>9903.443542334224</v>
      </c>
      <c r="C21" s="5">
        <v>5015.958616750715</v>
      </c>
      <c r="D21" s="5">
        <v>14919.402159084939</v>
      </c>
      <c r="E21" s="5">
        <v>13171.350614827623</v>
      </c>
      <c r="F21" s="5">
        <v>3466.4756668404116</v>
      </c>
      <c r="G21" s="5">
        <v>31557.228440752977</v>
      </c>
      <c r="H21" s="5">
        <v>16733.75041459282</v>
      </c>
    </row>
    <row r="22" spans="1:8" s="11" customFormat="1" ht="12.75">
      <c r="A22" s="13">
        <v>2012</v>
      </c>
      <c r="B22" s="5">
        <v>9243.074</v>
      </c>
      <c r="C22" s="5">
        <v>5396</v>
      </c>
      <c r="D22" s="5">
        <v>14639.074</v>
      </c>
      <c r="E22" s="5">
        <v>13968</v>
      </c>
      <c r="F22" s="5">
        <v>3649</v>
      </c>
      <c r="G22" s="5">
        <v>32253.958</v>
      </c>
      <c r="H22" s="5">
        <v>16933.284</v>
      </c>
    </row>
    <row r="23" spans="1:8" s="11" customFormat="1" ht="18" customHeight="1">
      <c r="A23" s="82" t="s">
        <v>40</v>
      </c>
      <c r="B23" s="82"/>
      <c r="C23" s="82"/>
      <c r="D23" s="82"/>
      <c r="E23" s="82"/>
      <c r="F23" s="82"/>
      <c r="G23" s="82"/>
      <c r="H23" s="82"/>
    </row>
    <row r="24" spans="1:8" s="11" customFormat="1" ht="12.75">
      <c r="A24" s="13">
        <v>2008</v>
      </c>
      <c r="B24" s="5">
        <v>16259.159292558896</v>
      </c>
      <c r="C24" s="5">
        <v>11123.498489971715</v>
      </c>
      <c r="D24" s="5">
        <f>+B24+C24</f>
        <v>27382.65778253061</v>
      </c>
      <c r="E24" s="5">
        <v>15852.590999999997</v>
      </c>
      <c r="F24" s="5">
        <v>5481.20221377652</v>
      </c>
      <c r="G24" s="5">
        <v>48716.45099630712</v>
      </c>
      <c r="H24" s="5">
        <v>28851.217823179184</v>
      </c>
    </row>
    <row r="25" spans="1:8" s="11" customFormat="1" ht="12.75">
      <c r="A25" s="13">
        <v>2009</v>
      </c>
      <c r="B25" s="5">
        <v>14350.882</v>
      </c>
      <c r="C25" s="5">
        <v>9907.807279999999</v>
      </c>
      <c r="D25" s="5">
        <f>+B25+C25</f>
        <v>24258.68928</v>
      </c>
      <c r="E25" s="5">
        <v>14954.98896</v>
      </c>
      <c r="F25" s="5">
        <v>5671.436656172407</v>
      </c>
      <c r="G25" s="5">
        <v>44885.11532617241</v>
      </c>
      <c r="H25" s="5">
        <v>26313.67772530067</v>
      </c>
    </row>
    <row r="26" spans="1:8" s="11" customFormat="1" ht="12.75">
      <c r="A26" s="13">
        <v>2010</v>
      </c>
      <c r="B26" s="5">
        <v>14595.485</v>
      </c>
      <c r="C26" s="5">
        <v>10136.892574363043</v>
      </c>
      <c r="D26" s="5">
        <f>+B26+C26</f>
        <v>24732.377574363043</v>
      </c>
      <c r="E26" s="5">
        <v>14803.906648771987</v>
      </c>
      <c r="F26" s="5">
        <v>5858</v>
      </c>
      <c r="G26" s="5">
        <v>45394</v>
      </c>
      <c r="H26" s="5">
        <v>26328</v>
      </c>
    </row>
    <row r="27" spans="1:8" s="11" customFormat="1" ht="12.75">
      <c r="A27" s="13">
        <v>2011</v>
      </c>
      <c r="B27" s="5">
        <v>16425.638</v>
      </c>
      <c r="C27" s="5">
        <v>10136.892574363043</v>
      </c>
      <c r="D27" s="5">
        <f>+B27+C27</f>
        <v>26562.53057436304</v>
      </c>
      <c r="E27" s="5">
        <v>16329</v>
      </c>
      <c r="F27" s="5">
        <v>6129</v>
      </c>
      <c r="G27" s="5">
        <v>49021</v>
      </c>
      <c r="H27" s="5">
        <v>28080</v>
      </c>
    </row>
    <row r="28" spans="1:8" s="11" customFormat="1" ht="12.75">
      <c r="A28" s="13">
        <v>2012</v>
      </c>
      <c r="B28" s="5">
        <v>15679.074</v>
      </c>
      <c r="C28" s="5">
        <v>10506</v>
      </c>
      <c r="D28" s="5">
        <f>+B28+C28</f>
        <v>26185.074</v>
      </c>
      <c r="E28" s="5">
        <v>17268</v>
      </c>
      <c r="F28" s="5">
        <v>6474</v>
      </c>
      <c r="G28" s="5">
        <v>49926</v>
      </c>
      <c r="H28" s="5">
        <v>28108</v>
      </c>
    </row>
    <row r="29" spans="1:8" s="4" customFormat="1" ht="12.75">
      <c r="A29" s="51"/>
      <c r="B29" s="14"/>
      <c r="C29" s="14"/>
      <c r="D29" s="14"/>
      <c r="E29" s="14"/>
      <c r="F29" s="14"/>
      <c r="G29" s="14"/>
      <c r="H29" s="14"/>
    </row>
    <row r="30" spans="1:8" ht="13.5" customHeight="1">
      <c r="A30" s="15" t="s">
        <v>41</v>
      </c>
      <c r="B30" s="12"/>
      <c r="C30" s="12"/>
      <c r="D30" s="12"/>
      <c r="E30" s="12"/>
      <c r="F30" s="12"/>
      <c r="G30" s="12"/>
      <c r="H30" s="12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5" s="11" customFormat="1" ht="12.75"/>
    <row r="38" spans="1:8" s="11" customFormat="1" ht="12.75">
      <c r="A38" s="10"/>
      <c r="B38" s="10"/>
      <c r="C38" s="10"/>
      <c r="D38" s="10"/>
      <c r="E38" s="10"/>
      <c r="F38" s="10"/>
      <c r="G38" s="10"/>
      <c r="H38" s="10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4" s="11" customFormat="1" ht="12.75"/>
    <row r="50" s="11" customFormat="1" ht="12.75"/>
    <row r="53" spans="1:8" s="11" customFormat="1" ht="12.75">
      <c r="A53" s="10"/>
      <c r="B53" s="10"/>
      <c r="C53" s="10"/>
      <c r="D53" s="10"/>
      <c r="E53" s="10"/>
      <c r="F53" s="10"/>
      <c r="G53" s="10"/>
      <c r="H53" s="10"/>
    </row>
    <row r="59" spans="1:8" s="11" customFormat="1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9" spans="1:8" s="11" customFormat="1" ht="12.75">
      <c r="A69" s="10"/>
      <c r="B69" s="10"/>
      <c r="C69" s="10"/>
      <c r="D69" s="10"/>
      <c r="E69" s="10"/>
      <c r="F69" s="10"/>
      <c r="G69" s="10"/>
      <c r="H69" s="10"/>
    </row>
    <row r="74" spans="1:8" s="11" customFormat="1" ht="12.75">
      <c r="A74" s="10"/>
      <c r="B74" s="10"/>
      <c r="C74" s="10"/>
      <c r="D74" s="10"/>
      <c r="E74" s="10"/>
      <c r="F74" s="10"/>
      <c r="G74" s="10"/>
      <c r="H74" s="10"/>
    </row>
    <row r="75" spans="1:8" s="11" customFormat="1" ht="12.75">
      <c r="A75" s="10"/>
      <c r="B75" s="10"/>
      <c r="C75" s="10"/>
      <c r="D75" s="10"/>
      <c r="E75" s="10"/>
      <c r="F75" s="10"/>
      <c r="G75" s="10"/>
      <c r="H75" s="10"/>
    </row>
  </sheetData>
  <sheetProtection/>
  <mergeCells count="10">
    <mergeCell ref="A17:H17"/>
    <mergeCell ref="A23:H23"/>
    <mergeCell ref="A5:H5"/>
    <mergeCell ref="A11:H11"/>
    <mergeCell ref="G3:G4"/>
    <mergeCell ref="H3:H4"/>
    <mergeCell ref="A3:A4"/>
    <mergeCell ref="B3:D3"/>
    <mergeCell ref="E3:E4"/>
    <mergeCell ref="F3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21" sqref="K21"/>
    </sheetView>
  </sheetViews>
  <sheetFormatPr defaultColWidth="10.8515625" defaultRowHeight="12.75"/>
  <cols>
    <col min="1" max="1" width="7.7109375" style="4" customWidth="1"/>
    <col min="2" max="2" width="11.140625" style="4" customWidth="1"/>
    <col min="3" max="4" width="9.28125" style="4" customWidth="1"/>
    <col min="5" max="5" width="10.57421875" style="4" customWidth="1"/>
    <col min="6" max="7" width="10.00390625" style="4" customWidth="1"/>
    <col min="8" max="8" width="13.28125" style="4" customWidth="1"/>
    <col min="9" max="16384" width="10.8515625" style="15" customWidth="1"/>
  </cols>
  <sheetData>
    <row r="1" spans="1:8" s="20" customFormat="1" ht="24.75" customHeight="1">
      <c r="A1" s="59" t="s">
        <v>22</v>
      </c>
      <c r="B1" s="2"/>
      <c r="C1" s="2"/>
      <c r="D1" s="2"/>
      <c r="E1" s="2"/>
      <c r="F1" s="2"/>
      <c r="G1" s="2"/>
      <c r="H1" s="2"/>
    </row>
    <row r="2" spans="1:8" s="20" customFormat="1" ht="25.5" customHeight="1">
      <c r="A2" s="60"/>
      <c r="B2" s="2"/>
      <c r="C2" s="2"/>
      <c r="D2" s="2"/>
      <c r="E2" s="2"/>
      <c r="F2" s="2"/>
      <c r="G2" s="2"/>
      <c r="H2" s="2"/>
    </row>
    <row r="3" spans="1:8" ht="19.5" customHeight="1">
      <c r="A3" s="90"/>
      <c r="B3" s="92" t="s">
        <v>30</v>
      </c>
      <c r="C3" s="92"/>
      <c r="D3" s="92"/>
      <c r="E3" s="85" t="s">
        <v>31</v>
      </c>
      <c r="F3" s="83" t="s">
        <v>32</v>
      </c>
      <c r="G3" s="85" t="s">
        <v>33</v>
      </c>
      <c r="H3" s="85" t="s">
        <v>34</v>
      </c>
    </row>
    <row r="4" spans="1:8" ht="45.75" customHeight="1">
      <c r="A4" s="91"/>
      <c r="B4" s="19" t="s">
        <v>35</v>
      </c>
      <c r="C4" s="35" t="s">
        <v>36</v>
      </c>
      <c r="D4" s="18" t="s">
        <v>37</v>
      </c>
      <c r="E4" s="86"/>
      <c r="F4" s="84"/>
      <c r="G4" s="86"/>
      <c r="H4" s="86"/>
    </row>
    <row r="5" spans="1:8" ht="21.75" customHeight="1">
      <c r="A5" s="82" t="s">
        <v>42</v>
      </c>
      <c r="B5" s="82"/>
      <c r="C5" s="82"/>
      <c r="D5" s="82"/>
      <c r="E5" s="82"/>
      <c r="F5" s="82"/>
      <c r="G5" s="82"/>
      <c r="H5" s="82"/>
    </row>
    <row r="6" spans="1:8" s="22" customFormat="1" ht="12.75" customHeight="1">
      <c r="A6" s="13">
        <v>2008</v>
      </c>
      <c r="B6" s="5">
        <v>1400.9696640707086</v>
      </c>
      <c r="C6" s="5">
        <v>1485.4171574868499</v>
      </c>
      <c r="D6" s="5">
        <v>2886.107450175074</v>
      </c>
      <c r="E6" s="5">
        <v>452.883667627844</v>
      </c>
      <c r="F6" s="5">
        <v>549.323553992345</v>
      </c>
      <c r="G6" s="5">
        <v>3889.1563046661277</v>
      </c>
      <c r="H6" s="5">
        <v>2860.40939433988</v>
      </c>
    </row>
    <row r="7" spans="1:8" s="23" customFormat="1" ht="12.75" customHeight="1">
      <c r="A7" s="13">
        <v>2009</v>
      </c>
      <c r="B7" s="5">
        <v>1229.5012964993125</v>
      </c>
      <c r="C7" s="5">
        <v>1501.3054145373617</v>
      </c>
      <c r="D7" s="5">
        <v>2723.7939553751758</v>
      </c>
      <c r="E7" s="5">
        <v>452.99853371502564</v>
      </c>
      <c r="F7" s="5">
        <v>545.7902289971905</v>
      </c>
      <c r="G7" s="5">
        <v>3723.453262910492</v>
      </c>
      <c r="H7" s="5">
        <v>2775.910217155018</v>
      </c>
    </row>
    <row r="8" spans="1:8" s="23" customFormat="1" ht="12.75" customHeight="1">
      <c r="A8" s="13">
        <v>2010</v>
      </c>
      <c r="B8" s="5">
        <v>1206.969865555109</v>
      </c>
      <c r="C8" s="5">
        <v>1498.1601277726102</v>
      </c>
      <c r="D8" s="5">
        <v>2697.118823106304</v>
      </c>
      <c r="E8" s="5">
        <v>448.6051158261865</v>
      </c>
      <c r="F8" s="5">
        <v>553.3010330948598</v>
      </c>
      <c r="G8" s="5">
        <v>3700.9036336580753</v>
      </c>
      <c r="H8" s="5">
        <v>2772</v>
      </c>
    </row>
    <row r="9" spans="1:8" s="23" customFormat="1" ht="12.75" customHeight="1">
      <c r="A9" s="13">
        <v>2011</v>
      </c>
      <c r="B9" s="5">
        <v>1212</v>
      </c>
      <c r="C9" s="5">
        <v>1408</v>
      </c>
      <c r="D9" s="5">
        <v>2635.4412546775848</v>
      </c>
      <c r="E9" s="5">
        <v>451</v>
      </c>
      <c r="F9" s="5">
        <v>561</v>
      </c>
      <c r="G9" s="5">
        <v>3533</v>
      </c>
      <c r="H9" s="5">
        <v>2612</v>
      </c>
    </row>
    <row r="10" spans="1:8" s="23" customFormat="1" ht="12.75" customHeight="1">
      <c r="A10" s="13">
        <v>2012</v>
      </c>
      <c r="B10" s="5">
        <v>1206</v>
      </c>
      <c r="C10" s="5">
        <v>1409</v>
      </c>
      <c r="D10" s="5">
        <f>+B10+C10</f>
        <v>2615</v>
      </c>
      <c r="E10" s="5">
        <v>447</v>
      </c>
      <c r="F10" s="5">
        <v>568</v>
      </c>
      <c r="G10" s="5">
        <v>3621</v>
      </c>
      <c r="H10" s="5">
        <v>2685</v>
      </c>
    </row>
    <row r="11" spans="1:8" s="23" customFormat="1" ht="18" customHeight="1">
      <c r="A11" s="82" t="s">
        <v>38</v>
      </c>
      <c r="B11" s="82"/>
      <c r="C11" s="82"/>
      <c r="D11" s="82"/>
      <c r="E11" s="82"/>
      <c r="F11" s="82"/>
      <c r="G11" s="82"/>
      <c r="H11" s="82"/>
    </row>
    <row r="12" spans="1:8" s="23" customFormat="1" ht="12.75" customHeight="1">
      <c r="A12" s="13">
        <v>2008</v>
      </c>
      <c r="B12" s="5">
        <v>5891.063480274346</v>
      </c>
      <c r="C12" s="5">
        <v>5591.905545417442</v>
      </c>
      <c r="D12" s="5">
        <v>11481.720961557083</v>
      </c>
      <c r="E12" s="5">
        <v>2888.789820603961</v>
      </c>
      <c r="F12" s="5">
        <v>2167.758623040809</v>
      </c>
      <c r="G12" s="5">
        <v>16544.425406138373</v>
      </c>
      <c r="H12" s="5">
        <v>11688.604714550744</v>
      </c>
    </row>
    <row r="13" spans="1:8" s="23" customFormat="1" ht="12.75" customHeight="1">
      <c r="A13" s="13">
        <v>2009</v>
      </c>
      <c r="B13" s="5">
        <v>5459.796354434496</v>
      </c>
      <c r="C13" s="5">
        <v>5348</v>
      </c>
      <c r="D13" s="5">
        <v>10807.97674429146</v>
      </c>
      <c r="E13" s="5">
        <v>2901.8304892612045</v>
      </c>
      <c r="F13" s="5">
        <v>2154.8041923915002</v>
      </c>
      <c r="G13" s="5">
        <v>15882.008</v>
      </c>
      <c r="H13" s="5">
        <v>11153.37</v>
      </c>
    </row>
    <row r="14" spans="1:8" s="23" customFormat="1" ht="12.75" customHeight="1">
      <c r="A14" s="13">
        <v>2010</v>
      </c>
      <c r="B14" s="5">
        <v>5394.909904462448</v>
      </c>
      <c r="C14" s="5">
        <v>5348</v>
      </c>
      <c r="D14" s="5">
        <v>10736.183287814538</v>
      </c>
      <c r="E14" s="5">
        <v>2883.628687715499</v>
      </c>
      <c r="F14" s="5">
        <v>2181.5608697621033</v>
      </c>
      <c r="G14" s="5">
        <v>15823.493</v>
      </c>
      <c r="H14" s="5">
        <v>11138.787</v>
      </c>
    </row>
    <row r="15" spans="1:8" s="23" customFormat="1" ht="12.75" customHeight="1">
      <c r="A15" s="13">
        <v>2011</v>
      </c>
      <c r="B15" s="5">
        <v>5446</v>
      </c>
      <c r="C15" s="5">
        <v>5239</v>
      </c>
      <c r="D15" s="5">
        <v>10568.108904174589</v>
      </c>
      <c r="E15" s="5">
        <v>488</v>
      </c>
      <c r="F15" s="5">
        <v>2210</v>
      </c>
      <c r="G15" s="5">
        <v>15770.411</v>
      </c>
      <c r="H15" s="5">
        <v>11000.864</v>
      </c>
    </row>
    <row r="16" spans="1:8" s="23" customFormat="1" ht="12.75" customHeight="1">
      <c r="A16" s="13">
        <v>2012</v>
      </c>
      <c r="B16" s="5">
        <v>5314</v>
      </c>
      <c r="C16" s="5">
        <v>4965</v>
      </c>
      <c r="D16" s="5">
        <f>+B16+C16</f>
        <v>10279</v>
      </c>
      <c r="E16" s="5">
        <v>2823</v>
      </c>
      <c r="F16" s="5">
        <v>2236</v>
      </c>
      <c r="G16" s="5">
        <v>15392.543</v>
      </c>
      <c r="H16" s="5">
        <v>10612.862</v>
      </c>
    </row>
    <row r="17" spans="1:8" s="23" customFormat="1" ht="18" customHeight="1">
      <c r="A17" s="82" t="s">
        <v>39</v>
      </c>
      <c r="B17" s="82"/>
      <c r="C17" s="82"/>
      <c r="D17" s="82"/>
      <c r="E17" s="82"/>
      <c r="F17" s="82"/>
      <c r="G17" s="82"/>
      <c r="H17" s="82"/>
    </row>
    <row r="18" spans="1:8" s="23" customFormat="1" ht="12.75" customHeight="1">
      <c r="A18" s="13">
        <v>2008</v>
      </c>
      <c r="B18" s="5">
        <f aca="true" t="shared" si="0" ref="B18:H21">+B24-B12</f>
        <v>8267.539308630146</v>
      </c>
      <c r="C18" s="5">
        <f t="shared" si="0"/>
        <v>5123.996755639092</v>
      </c>
      <c r="D18" s="5">
        <f t="shared" si="0"/>
        <v>13406.959581138548</v>
      </c>
      <c r="E18" s="5">
        <f t="shared" si="0"/>
        <v>11749.21132204834</v>
      </c>
      <c r="F18" s="5">
        <f t="shared" si="0"/>
        <v>2808.4479961814236</v>
      </c>
      <c r="G18" s="5">
        <f t="shared" si="0"/>
        <v>27969.991077751332</v>
      </c>
      <c r="H18" s="5">
        <f t="shared" si="0"/>
        <v>17041.06438684045</v>
      </c>
    </row>
    <row r="19" spans="1:8" s="23" customFormat="1" ht="12.75" customHeight="1">
      <c r="A19" s="13">
        <v>2009</v>
      </c>
      <c r="B19" s="5">
        <f t="shared" si="0"/>
        <v>7867.493311542864</v>
      </c>
      <c r="C19" s="5">
        <f t="shared" si="0"/>
        <v>5238.288221998791</v>
      </c>
      <c r="D19" s="5">
        <f t="shared" si="0"/>
        <v>13093.743698931801</v>
      </c>
      <c r="E19" s="5">
        <f t="shared" si="0"/>
        <v>11777.436545878594</v>
      </c>
      <c r="F19" s="5">
        <f t="shared" si="0"/>
        <v>2787.282765833604</v>
      </c>
      <c r="G19" s="5">
        <f t="shared" si="0"/>
        <v>27646.70511025765</v>
      </c>
      <c r="H19" s="5">
        <f t="shared" si="0"/>
        <v>16854.1420086605</v>
      </c>
    </row>
    <row r="20" spans="1:8" s="23" customFormat="1" ht="12.75" customHeight="1">
      <c r="A20" s="13">
        <v>2010</v>
      </c>
      <c r="B20" s="5">
        <f t="shared" si="0"/>
        <v>7846.376665606916</v>
      </c>
      <c r="C20" s="5">
        <f t="shared" si="0"/>
        <v>5040.629972790279</v>
      </c>
      <c r="D20" s="5">
        <f t="shared" si="0"/>
        <v>12893.918337738369</v>
      </c>
      <c r="E20" s="5">
        <f t="shared" si="0"/>
        <v>11790.352209693621</v>
      </c>
      <c r="F20" s="5">
        <f t="shared" si="0"/>
        <v>2810.5706536939247</v>
      </c>
      <c r="G20" s="5">
        <f t="shared" si="0"/>
        <v>27488.347369232084</v>
      </c>
      <c r="H20" s="5">
        <f t="shared" si="0"/>
        <v>16813.213</v>
      </c>
    </row>
    <row r="21" spans="1:8" s="23" customFormat="1" ht="12.75" customHeight="1">
      <c r="A21" s="13">
        <v>2011</v>
      </c>
      <c r="B21" s="5">
        <f t="shared" si="0"/>
        <v>7901</v>
      </c>
      <c r="C21" s="5">
        <f t="shared" si="0"/>
        <v>5126</v>
      </c>
      <c r="D21" s="5">
        <f t="shared" si="0"/>
        <v>12914.21940347877</v>
      </c>
      <c r="E21" s="5">
        <f t="shared" si="0"/>
        <v>14213</v>
      </c>
      <c r="F21" s="5">
        <f t="shared" si="0"/>
        <v>2847</v>
      </c>
      <c r="G21" s="5">
        <f t="shared" si="0"/>
        <v>27726.589</v>
      </c>
      <c r="H21" s="5">
        <f t="shared" si="0"/>
        <v>17005.136</v>
      </c>
    </row>
    <row r="22" spans="1:8" s="23" customFormat="1" ht="12.75" customHeight="1">
      <c r="A22" s="13">
        <v>2012</v>
      </c>
      <c r="B22" s="5">
        <v>7471</v>
      </c>
      <c r="C22" s="5">
        <v>4591</v>
      </c>
      <c r="D22" s="5">
        <v>12062</v>
      </c>
      <c r="E22" s="5">
        <v>11725</v>
      </c>
      <c r="F22" s="5">
        <v>2884</v>
      </c>
      <c r="G22" s="5">
        <v>26706.457000000002</v>
      </c>
      <c r="H22" s="5">
        <v>16147.138</v>
      </c>
    </row>
    <row r="23" spans="1:8" s="22" customFormat="1" ht="18" customHeight="1">
      <c r="A23" s="82" t="s">
        <v>40</v>
      </c>
      <c r="B23" s="82"/>
      <c r="C23" s="82"/>
      <c r="D23" s="82"/>
      <c r="E23" s="82"/>
      <c r="F23" s="82"/>
      <c r="G23" s="82"/>
      <c r="H23" s="82"/>
    </row>
    <row r="24" spans="1:8" s="7" customFormat="1" ht="12.75" customHeight="1">
      <c r="A24" s="13">
        <v>2008</v>
      </c>
      <c r="B24" s="5">
        <v>14158.602788904493</v>
      </c>
      <c r="C24" s="5">
        <v>10715.902301056534</v>
      </c>
      <c r="D24" s="5">
        <v>24888.68054269563</v>
      </c>
      <c r="E24" s="5">
        <v>14638.001142652301</v>
      </c>
      <c r="F24" s="5">
        <v>4976.206619222233</v>
      </c>
      <c r="G24" s="5">
        <v>44514.416483889705</v>
      </c>
      <c r="H24" s="5">
        <v>28729.669101391195</v>
      </c>
    </row>
    <row r="25" spans="1:8" s="22" customFormat="1" ht="12.75" customHeight="1">
      <c r="A25" s="13">
        <v>2009</v>
      </c>
      <c r="B25" s="5">
        <v>13327.28966597736</v>
      </c>
      <c r="C25" s="5">
        <v>10586.288221998791</v>
      </c>
      <c r="D25" s="5">
        <v>23901.72044322326</v>
      </c>
      <c r="E25" s="5">
        <v>14679.2670351398</v>
      </c>
      <c r="F25" s="5">
        <v>4942.086958225104</v>
      </c>
      <c r="G25" s="5">
        <v>43528.71311025765</v>
      </c>
      <c r="H25" s="5">
        <v>28007.512008660502</v>
      </c>
    </row>
    <row r="26" spans="1:8" s="25" customFormat="1" ht="12.75" customHeight="1">
      <c r="A26" s="13">
        <v>2010</v>
      </c>
      <c r="B26" s="5">
        <v>13241.286570069364</v>
      </c>
      <c r="C26" s="5">
        <v>10388.629972790279</v>
      </c>
      <c r="D26" s="5">
        <v>23630.101625552907</v>
      </c>
      <c r="E26" s="5">
        <v>14673.98089740912</v>
      </c>
      <c r="F26" s="5">
        <v>4992.131523456028</v>
      </c>
      <c r="G26" s="5">
        <v>43311.840369232086</v>
      </c>
      <c r="H26" s="5">
        <v>27952</v>
      </c>
    </row>
    <row r="27" spans="1:8" s="25" customFormat="1" ht="12.75" customHeight="1">
      <c r="A27" s="13">
        <v>2011</v>
      </c>
      <c r="B27" s="5">
        <v>13347</v>
      </c>
      <c r="C27" s="5">
        <v>10365</v>
      </c>
      <c r="D27" s="5">
        <v>23482.32830765336</v>
      </c>
      <c r="E27" s="5">
        <v>14701</v>
      </c>
      <c r="F27" s="5">
        <v>5057</v>
      </c>
      <c r="G27" s="5">
        <v>43497</v>
      </c>
      <c r="H27" s="5">
        <v>28006</v>
      </c>
    </row>
    <row r="28" spans="1:8" s="25" customFormat="1" ht="12.75" customHeight="1">
      <c r="A28" s="13">
        <v>2012</v>
      </c>
      <c r="B28" s="5">
        <v>12785</v>
      </c>
      <c r="C28" s="5">
        <v>9556</v>
      </c>
      <c r="D28" s="5">
        <f>+B28+C28</f>
        <v>22341</v>
      </c>
      <c r="E28" s="5">
        <v>14548</v>
      </c>
      <c r="F28" s="5">
        <v>5120</v>
      </c>
      <c r="G28" s="5">
        <v>42099</v>
      </c>
      <c r="H28" s="5">
        <v>26760</v>
      </c>
    </row>
    <row r="29" spans="1:8" s="22" customFormat="1" ht="12.75" customHeight="1">
      <c r="A29" s="27"/>
      <c r="B29" s="28"/>
      <c r="C29" s="28"/>
      <c r="D29" s="28"/>
      <c r="E29" s="28"/>
      <c r="F29" s="28"/>
      <c r="G29" s="29"/>
      <c r="H29" s="29"/>
    </row>
    <row r="30" spans="1:8" s="21" customFormat="1" ht="13.5" customHeight="1">
      <c r="A30" s="30" t="s">
        <v>43</v>
      </c>
      <c r="B30" s="31"/>
      <c r="C30" s="31"/>
      <c r="D30" s="31"/>
      <c r="E30" s="31"/>
      <c r="F30" s="31"/>
      <c r="G30" s="4"/>
      <c r="H30" s="4"/>
    </row>
    <row r="31" spans="1:8" s="7" customFormat="1" ht="12.75">
      <c r="A31" s="32"/>
      <c r="B31" s="31"/>
      <c r="C31" s="31"/>
      <c r="D31" s="31"/>
      <c r="E31" s="31"/>
      <c r="F31" s="31"/>
      <c r="G31" s="4"/>
      <c r="H31" s="4"/>
    </row>
  </sheetData>
  <sheetProtection/>
  <mergeCells count="10">
    <mergeCell ref="A5:H5"/>
    <mergeCell ref="A11:H11"/>
    <mergeCell ref="A17:H17"/>
    <mergeCell ref="A23:H23"/>
    <mergeCell ref="G3:G4"/>
    <mergeCell ref="H3:H4"/>
    <mergeCell ref="A3:A4"/>
    <mergeCell ref="B3:D3"/>
    <mergeCell ref="E3:E4"/>
    <mergeCell ref="F3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8.28125" style="4" customWidth="1"/>
    <col min="2" max="3" width="8.7109375" style="4" customWidth="1"/>
    <col min="4" max="4" width="9.421875" style="36" bestFit="1" customWidth="1"/>
    <col min="5" max="5" width="9.421875" style="36" customWidth="1"/>
    <col min="6" max="16384" width="9.140625" style="36" customWidth="1"/>
  </cols>
  <sheetData>
    <row r="1" spans="1:5" s="4" customFormat="1" ht="31.5" customHeight="1">
      <c r="A1" s="2" t="s">
        <v>23</v>
      </c>
      <c r="B1" s="2"/>
      <c r="C1" s="2"/>
      <c r="D1" s="36"/>
      <c r="E1" s="33"/>
    </row>
    <row r="2" spans="1:6" ht="27" customHeight="1">
      <c r="A2" s="37"/>
      <c r="B2" s="64">
        <v>2009</v>
      </c>
      <c r="C2" s="64">
        <v>2010</v>
      </c>
      <c r="D2" s="64">
        <v>2011</v>
      </c>
      <c r="E2" s="64">
        <v>2012</v>
      </c>
      <c r="F2" s="64">
        <v>2013</v>
      </c>
    </row>
    <row r="3" spans="1:5" s="1" customFormat="1" ht="9" customHeight="1">
      <c r="A3" s="38"/>
      <c r="B3" s="39"/>
      <c r="C3" s="39"/>
      <c r="E3" s="40"/>
    </row>
    <row r="4" spans="1:6" ht="12.75">
      <c r="A4" s="82" t="s">
        <v>42</v>
      </c>
      <c r="B4" s="82"/>
      <c r="C4" s="82"/>
      <c r="D4" s="82"/>
      <c r="E4" s="82"/>
      <c r="F4" s="82"/>
    </row>
    <row r="5" spans="1:3" ht="9" customHeight="1">
      <c r="A5" s="41"/>
      <c r="B5" s="42"/>
      <c r="C5" s="42"/>
    </row>
    <row r="6" spans="1:6" ht="12.75">
      <c r="A6" s="4" t="s">
        <v>44</v>
      </c>
      <c r="B6" s="24">
        <v>6122</v>
      </c>
      <c r="C6" s="24">
        <v>8054</v>
      </c>
      <c r="D6" s="24">
        <v>7982</v>
      </c>
      <c r="E6" s="24">
        <v>8357</v>
      </c>
      <c r="F6" s="81" t="s">
        <v>66</v>
      </c>
    </row>
    <row r="7" spans="1:9" ht="12.75">
      <c r="A7" s="4" t="s">
        <v>45</v>
      </c>
      <c r="B7" s="24">
        <v>2246</v>
      </c>
      <c r="C7" s="24">
        <v>2159</v>
      </c>
      <c r="D7" s="24">
        <v>2013</v>
      </c>
      <c r="E7" s="24">
        <v>2116</v>
      </c>
      <c r="F7" s="24">
        <v>1892</v>
      </c>
      <c r="G7" s="66"/>
      <c r="H7" s="66"/>
      <c r="I7" s="66"/>
    </row>
    <row r="8" spans="1:9" ht="12.75">
      <c r="A8" s="4" t="s">
        <v>46</v>
      </c>
      <c r="B8" s="24">
        <v>1320</v>
      </c>
      <c r="C8" s="24">
        <v>1288</v>
      </c>
      <c r="D8" s="24">
        <v>1179</v>
      </c>
      <c r="E8" s="24">
        <v>1121</v>
      </c>
      <c r="F8" s="24">
        <v>1009</v>
      </c>
      <c r="G8" s="66"/>
      <c r="H8" s="66"/>
      <c r="I8" s="66"/>
    </row>
    <row r="9" spans="1:9" ht="12.75">
      <c r="A9" s="4" t="s">
        <v>47</v>
      </c>
      <c r="B9" s="24">
        <v>1516</v>
      </c>
      <c r="C9" s="24">
        <v>1554</v>
      </c>
      <c r="D9" s="24">
        <v>1558</v>
      </c>
      <c r="E9" s="24">
        <v>1553</v>
      </c>
      <c r="F9" s="24">
        <v>1528</v>
      </c>
      <c r="G9" s="66"/>
      <c r="H9" s="66"/>
      <c r="I9" s="66"/>
    </row>
    <row r="10" spans="1:9" ht="12.75">
      <c r="A10" s="4" t="s">
        <v>48</v>
      </c>
      <c r="B10" s="24">
        <v>407</v>
      </c>
      <c r="C10" s="24">
        <v>434</v>
      </c>
      <c r="D10" s="24">
        <v>558</v>
      </c>
      <c r="E10" s="24">
        <v>542</v>
      </c>
      <c r="F10" s="81" t="s">
        <v>66</v>
      </c>
      <c r="G10" s="66"/>
      <c r="H10" s="66"/>
      <c r="I10" s="66"/>
    </row>
    <row r="11" spans="1:9" ht="12.75">
      <c r="A11" s="4" t="s">
        <v>49</v>
      </c>
      <c r="B11" s="24">
        <v>4299</v>
      </c>
      <c r="C11" s="24">
        <v>4066</v>
      </c>
      <c r="D11" s="24">
        <v>4282</v>
      </c>
      <c r="E11" s="24">
        <v>3138</v>
      </c>
      <c r="F11" s="81" t="s">
        <v>66</v>
      </c>
      <c r="G11" s="66"/>
      <c r="H11" s="66"/>
      <c r="I11" s="66"/>
    </row>
    <row r="12" spans="1:9" ht="12.75">
      <c r="A12" s="4" t="s">
        <v>50</v>
      </c>
      <c r="B12" s="24">
        <v>1069</v>
      </c>
      <c r="C12" s="24">
        <v>706</v>
      </c>
      <c r="D12" s="24">
        <v>1137</v>
      </c>
      <c r="E12" s="24">
        <v>589</v>
      </c>
      <c r="F12" s="81" t="s">
        <v>66</v>
      </c>
      <c r="G12" s="66"/>
      <c r="H12" s="66"/>
      <c r="I12" s="66"/>
    </row>
    <row r="13" spans="1:9" ht="12.75">
      <c r="A13" s="4" t="s">
        <v>51</v>
      </c>
      <c r="B13" s="24">
        <v>566</v>
      </c>
      <c r="C13" s="24">
        <v>634</v>
      </c>
      <c r="D13" s="24">
        <v>645</v>
      </c>
      <c r="E13" s="24">
        <v>339</v>
      </c>
      <c r="F13" s="81" t="s">
        <v>66</v>
      </c>
      <c r="G13" s="66"/>
      <c r="H13" s="66"/>
      <c r="I13" s="66"/>
    </row>
    <row r="14" spans="1:9" ht="12.75">
      <c r="A14" s="4" t="s">
        <v>52</v>
      </c>
      <c r="B14" s="24">
        <v>3309</v>
      </c>
      <c r="C14" s="24">
        <v>3372</v>
      </c>
      <c r="D14" s="24">
        <v>3361</v>
      </c>
      <c r="E14" s="24">
        <v>3531</v>
      </c>
      <c r="F14" s="81" t="s">
        <v>66</v>
      </c>
      <c r="G14" s="66"/>
      <c r="H14" s="66"/>
      <c r="I14" s="66"/>
    </row>
    <row r="15" spans="1:9" ht="12.75">
      <c r="A15" s="4" t="s">
        <v>53</v>
      </c>
      <c r="B15" s="24">
        <v>455</v>
      </c>
      <c r="C15" s="24">
        <v>485</v>
      </c>
      <c r="D15" s="24">
        <v>475</v>
      </c>
      <c r="E15" s="24">
        <v>488</v>
      </c>
      <c r="F15" s="81" t="s">
        <v>66</v>
      </c>
      <c r="G15" s="66"/>
      <c r="H15" s="66"/>
      <c r="I15" s="66"/>
    </row>
    <row r="16" spans="1:9" ht="12.75">
      <c r="A16" s="4" t="s">
        <v>54</v>
      </c>
      <c r="B16" s="24">
        <v>12043</v>
      </c>
      <c r="C16" s="24">
        <v>12307</v>
      </c>
      <c r="D16" s="24">
        <v>9556</v>
      </c>
      <c r="E16" s="24">
        <v>10648</v>
      </c>
      <c r="F16" s="24">
        <v>11162</v>
      </c>
      <c r="G16" s="66"/>
      <c r="H16" s="66"/>
      <c r="I16" s="66"/>
    </row>
    <row r="17" spans="1:9" ht="12.75">
      <c r="A17" s="4" t="s">
        <v>55</v>
      </c>
      <c r="B17" s="24">
        <v>724</v>
      </c>
      <c r="C17" s="24">
        <v>755</v>
      </c>
      <c r="D17" s="24">
        <v>592</v>
      </c>
      <c r="E17" s="24">
        <v>659</v>
      </c>
      <c r="F17" s="24">
        <v>647</v>
      </c>
      <c r="G17" s="66"/>
      <c r="H17" s="66"/>
      <c r="I17" s="66"/>
    </row>
    <row r="18" spans="1:9" ht="12.75">
      <c r="A18" s="4" t="s">
        <v>56</v>
      </c>
      <c r="B18" s="24">
        <v>4777</v>
      </c>
      <c r="C18" s="24">
        <v>4526</v>
      </c>
      <c r="D18" s="24">
        <v>3903</v>
      </c>
      <c r="E18" s="24">
        <v>3023</v>
      </c>
      <c r="F18" s="24">
        <v>3590</v>
      </c>
      <c r="G18" s="66"/>
      <c r="H18" s="66"/>
      <c r="I18" s="66"/>
    </row>
    <row r="19" spans="1:9" ht="12.75">
      <c r="A19" s="4" t="s">
        <v>57</v>
      </c>
      <c r="B19" s="24">
        <v>918</v>
      </c>
      <c r="C19" s="24">
        <v>922</v>
      </c>
      <c r="D19" s="24">
        <v>904</v>
      </c>
      <c r="E19" s="24">
        <v>1013</v>
      </c>
      <c r="F19" s="24">
        <v>1101</v>
      </c>
      <c r="G19" s="66"/>
      <c r="H19" s="66"/>
      <c r="I19" s="66"/>
    </row>
    <row r="20" spans="1:9" ht="12.75">
      <c r="A20" s="4" t="s">
        <v>58</v>
      </c>
      <c r="B20" s="24">
        <v>575</v>
      </c>
      <c r="C20" s="24">
        <v>652</v>
      </c>
      <c r="D20" s="24">
        <v>632</v>
      </c>
      <c r="E20" s="24">
        <v>569</v>
      </c>
      <c r="F20" s="24">
        <v>574</v>
      </c>
      <c r="G20" s="66"/>
      <c r="H20" s="66"/>
      <c r="I20" s="66"/>
    </row>
    <row r="21" spans="1:9" ht="12.75">
      <c r="A21" s="4" t="s">
        <v>59</v>
      </c>
      <c r="B21" s="24">
        <v>746</v>
      </c>
      <c r="C21" s="24">
        <v>655</v>
      </c>
      <c r="D21" s="24">
        <v>712</v>
      </c>
      <c r="E21" s="24">
        <v>651</v>
      </c>
      <c r="F21" s="24">
        <v>453</v>
      </c>
      <c r="G21" s="66"/>
      <c r="H21" s="66"/>
      <c r="I21" s="66"/>
    </row>
    <row r="22" spans="1:9" ht="12.75">
      <c r="A22" s="4" t="s">
        <v>60</v>
      </c>
      <c r="B22" s="24">
        <v>748</v>
      </c>
      <c r="C22" s="24">
        <v>734</v>
      </c>
      <c r="D22" s="24">
        <v>751</v>
      </c>
      <c r="E22" s="81" t="s">
        <v>66</v>
      </c>
      <c r="F22" s="81" t="s">
        <v>66</v>
      </c>
      <c r="G22" s="66"/>
      <c r="H22" s="66"/>
      <c r="I22" s="66"/>
    </row>
    <row r="23" spans="1:9" ht="12.75">
      <c r="A23" s="4" t="s">
        <v>61</v>
      </c>
      <c r="B23" s="24">
        <v>170</v>
      </c>
      <c r="C23" s="24">
        <v>168</v>
      </c>
      <c r="D23" s="24">
        <v>169</v>
      </c>
      <c r="E23" s="81" t="s">
        <v>66</v>
      </c>
      <c r="F23" s="81" t="s">
        <v>66</v>
      </c>
      <c r="G23" s="66"/>
      <c r="H23" s="66"/>
      <c r="I23" s="66"/>
    </row>
    <row r="24" spans="1:9" ht="12.75">
      <c r="A24" s="4" t="s">
        <v>62</v>
      </c>
      <c r="B24" s="24">
        <v>324</v>
      </c>
      <c r="C24" s="24">
        <v>335</v>
      </c>
      <c r="D24" s="24">
        <v>347</v>
      </c>
      <c r="E24" s="81" t="s">
        <v>66</v>
      </c>
      <c r="F24" s="81" t="s">
        <v>66</v>
      </c>
      <c r="G24" s="66"/>
      <c r="H24" s="66"/>
      <c r="I24" s="66"/>
    </row>
    <row r="25" spans="1:9" ht="12.75">
      <c r="A25" s="4" t="s">
        <v>63</v>
      </c>
      <c r="B25" s="24">
        <v>1636</v>
      </c>
      <c r="C25" s="24">
        <v>1606</v>
      </c>
      <c r="D25" s="24">
        <v>1587</v>
      </c>
      <c r="E25" s="24">
        <v>1465</v>
      </c>
      <c r="F25" s="81" t="s">
        <v>66</v>
      </c>
      <c r="G25" s="66"/>
      <c r="H25" s="66"/>
      <c r="I25" s="66"/>
    </row>
    <row r="26" spans="1:9" ht="12.75">
      <c r="A26" s="4" t="s">
        <v>64</v>
      </c>
      <c r="B26" s="24">
        <v>176</v>
      </c>
      <c r="C26" s="24">
        <v>175</v>
      </c>
      <c r="D26" s="24">
        <v>173</v>
      </c>
      <c r="E26" s="24">
        <v>185</v>
      </c>
      <c r="F26" s="81" t="s">
        <v>66</v>
      </c>
      <c r="G26" s="66"/>
      <c r="H26" s="66"/>
      <c r="I26" s="66"/>
    </row>
    <row r="27" spans="1:7" ht="12.75">
      <c r="A27" s="4" t="s">
        <v>65</v>
      </c>
      <c r="B27" s="24">
        <v>655</v>
      </c>
      <c r="C27" s="24">
        <v>648</v>
      </c>
      <c r="D27" s="24">
        <v>659</v>
      </c>
      <c r="E27" s="81" t="s">
        <v>66</v>
      </c>
      <c r="F27" s="81" t="s">
        <v>66</v>
      </c>
      <c r="G27" s="66"/>
    </row>
    <row r="28" spans="1:6" ht="9" customHeight="1">
      <c r="A28" s="44"/>
      <c r="B28" s="45"/>
      <c r="C28" s="45"/>
      <c r="D28" s="45"/>
      <c r="E28" s="79"/>
      <c r="F28" s="80"/>
    </row>
    <row r="29" spans="1:5" ht="12.75" customHeight="1">
      <c r="A29" s="30" t="s">
        <v>43</v>
      </c>
      <c r="B29" s="31"/>
      <c r="C29" s="31"/>
      <c r="D29" s="31"/>
      <c r="E29" s="24"/>
    </row>
    <row r="30" ht="12.75">
      <c r="E30" s="24"/>
    </row>
    <row r="31" ht="12.75">
      <c r="E31" s="46"/>
    </row>
    <row r="32" spans="4:5" ht="12.75">
      <c r="D32" s="24"/>
      <c r="E32" s="24"/>
    </row>
    <row r="33" spans="2:5" ht="12.75">
      <c r="B33" s="24"/>
      <c r="C33" s="24"/>
      <c r="E33" s="43"/>
    </row>
    <row r="34" spans="4:5" ht="12.75">
      <c r="D34" s="43"/>
      <c r="E34" s="43"/>
    </row>
    <row r="35" ht="12.75">
      <c r="E35" s="43"/>
    </row>
    <row r="36" ht="12.75">
      <c r="E36" s="43"/>
    </row>
    <row r="37" ht="12.75">
      <c r="E37" s="43"/>
    </row>
    <row r="38" ht="12.75">
      <c r="E38" s="43"/>
    </row>
    <row r="39" spans="2:5" ht="12.75">
      <c r="B39" s="24"/>
      <c r="C39" s="24"/>
      <c r="E39" s="43"/>
    </row>
    <row r="40" spans="4:5" ht="12.75">
      <c r="D40" s="43"/>
      <c r="E40" s="43"/>
    </row>
    <row r="41" spans="2:5" ht="12.75">
      <c r="B41" s="24"/>
      <c r="C41" s="24"/>
      <c r="E41" s="43"/>
    </row>
    <row r="42" spans="4:5" ht="12.75">
      <c r="D42" s="43"/>
      <c r="E42" s="43"/>
    </row>
    <row r="43" ht="12.75">
      <c r="E43" s="43"/>
    </row>
    <row r="44" spans="2:5" ht="12.75">
      <c r="B44" s="24"/>
      <c r="C44" s="24"/>
      <c r="E44" s="43"/>
    </row>
    <row r="45" spans="2:5" ht="12.75">
      <c r="B45" s="24"/>
      <c r="C45" s="24"/>
      <c r="D45" s="43"/>
      <c r="E45" s="43"/>
    </row>
    <row r="46" spans="2:5" ht="12.75">
      <c r="B46" s="24"/>
      <c r="C46" s="24"/>
      <c r="D46" s="46"/>
      <c r="E46" s="46"/>
    </row>
    <row r="47" spans="4:5" ht="12.75">
      <c r="D47" s="43"/>
      <c r="E47" s="43"/>
    </row>
    <row r="48" ht="12.75">
      <c r="E48" s="43"/>
    </row>
    <row r="49" ht="12.75">
      <c r="E49" s="43"/>
    </row>
    <row r="50" ht="12.75">
      <c r="E50" s="43"/>
    </row>
    <row r="51" ht="12.75">
      <c r="E51" s="43"/>
    </row>
    <row r="52" ht="12.75">
      <c r="E52" s="43"/>
    </row>
    <row r="53" ht="12.75">
      <c r="E53" s="43"/>
    </row>
    <row r="54" spans="1:5" ht="12.75">
      <c r="A54" s="15"/>
      <c r="B54" s="26"/>
      <c r="C54" s="26"/>
      <c r="E54" s="43"/>
    </row>
    <row r="55" spans="2:5" ht="12.75">
      <c r="B55" s="25"/>
      <c r="C55" s="25"/>
      <c r="D55" s="47"/>
      <c r="E55" s="47"/>
    </row>
    <row r="56" spans="2:5" ht="9" customHeight="1">
      <c r="B56" s="26"/>
      <c r="C56" s="26"/>
      <c r="D56" s="25"/>
      <c r="E56" s="25"/>
    </row>
    <row r="57" spans="2:5" ht="12.75">
      <c r="B57" s="24"/>
      <c r="C57" s="24"/>
      <c r="D57" s="48"/>
      <c r="E57" s="30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</sheetData>
  <sheetProtection/>
  <mergeCells count="1">
    <mergeCell ref="A4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13.28125" style="4" customWidth="1"/>
    <col min="2" max="2" width="14.28125" style="4" customWidth="1"/>
    <col min="3" max="5" width="12.57421875" style="4" customWidth="1"/>
    <col min="6" max="9" width="13.140625" style="4" bestFit="1" customWidth="1"/>
    <col min="10" max="11" width="11.8515625" style="4" bestFit="1" customWidth="1"/>
    <col min="12" max="16384" width="9.140625" style="4" customWidth="1"/>
  </cols>
  <sheetData>
    <row r="1" ht="12.75">
      <c r="A1" s="2" t="s">
        <v>24</v>
      </c>
    </row>
    <row r="2" ht="18.75" customHeight="1">
      <c r="A2" s="60"/>
    </row>
    <row r="3" spans="1:5" ht="20.25" customHeight="1">
      <c r="A3" s="90"/>
      <c r="B3" s="92" t="s">
        <v>67</v>
      </c>
      <c r="C3" s="92"/>
      <c r="D3" s="92"/>
      <c r="E3" s="92"/>
    </row>
    <row r="4" spans="1:5" ht="24" customHeight="1">
      <c r="A4" s="91"/>
      <c r="B4" s="35" t="s">
        <v>68</v>
      </c>
      <c r="C4" s="35" t="s">
        <v>0</v>
      </c>
      <c r="D4" s="35" t="s">
        <v>69</v>
      </c>
      <c r="E4" s="35" t="s">
        <v>37</v>
      </c>
    </row>
    <row r="5" spans="1:5" ht="21.75" customHeight="1">
      <c r="A5" s="82" t="s">
        <v>42</v>
      </c>
      <c r="B5" s="82"/>
      <c r="C5" s="82"/>
      <c r="D5" s="82"/>
      <c r="E5" s="82"/>
    </row>
    <row r="6" spans="1:13" ht="12.75" customHeight="1">
      <c r="A6" s="77" t="s">
        <v>13</v>
      </c>
      <c r="B6" s="62">
        <v>230</v>
      </c>
      <c r="C6" s="62">
        <v>1562</v>
      </c>
      <c r="D6" s="62">
        <v>3234</v>
      </c>
      <c r="E6" s="62">
        <v>5026</v>
      </c>
      <c r="F6" s="74"/>
      <c r="G6" s="74"/>
      <c r="H6" s="74"/>
      <c r="I6" s="74"/>
      <c r="J6" s="69"/>
      <c r="K6" s="69"/>
      <c r="L6" s="69"/>
      <c r="M6" s="69"/>
    </row>
    <row r="7" spans="1:13" ht="12.75" customHeight="1">
      <c r="A7" s="77" t="s">
        <v>14</v>
      </c>
      <c r="B7" s="62">
        <v>213.256</v>
      </c>
      <c r="C7" s="62">
        <v>1710.177</v>
      </c>
      <c r="D7" s="62">
        <v>3010.838</v>
      </c>
      <c r="E7" s="62">
        <v>4934.271</v>
      </c>
      <c r="F7" s="76"/>
      <c r="G7" s="76"/>
      <c r="H7" s="76"/>
      <c r="I7" s="76"/>
      <c r="J7" s="69"/>
      <c r="K7" s="69"/>
      <c r="L7" s="69"/>
      <c r="M7" s="69"/>
    </row>
    <row r="8" spans="1:13" ht="12.75" customHeight="1">
      <c r="A8" s="77" t="s">
        <v>15</v>
      </c>
      <c r="B8" s="62">
        <v>170</v>
      </c>
      <c r="C8" s="62">
        <v>2366</v>
      </c>
      <c r="D8" s="62">
        <v>2364</v>
      </c>
      <c r="E8" s="75">
        <v>4900</v>
      </c>
      <c r="F8" s="68"/>
      <c r="G8" s="68"/>
      <c r="H8" s="68"/>
      <c r="I8" s="68"/>
      <c r="J8" s="69"/>
      <c r="K8" s="69"/>
      <c r="L8" s="69"/>
      <c r="M8" s="69"/>
    </row>
    <row r="9" spans="1:13" ht="12.75" customHeight="1">
      <c r="A9" s="77" t="s">
        <v>16</v>
      </c>
      <c r="B9" s="62">
        <v>149</v>
      </c>
      <c r="C9" s="62">
        <v>2385</v>
      </c>
      <c r="D9" s="62">
        <v>1513</v>
      </c>
      <c r="E9" s="75">
        <f>+B9+C9+D9</f>
        <v>4047</v>
      </c>
      <c r="F9" s="68"/>
      <c r="G9" s="68"/>
      <c r="H9" s="68"/>
      <c r="I9" s="68"/>
      <c r="J9" s="69"/>
      <c r="K9" s="69"/>
      <c r="L9" s="69"/>
      <c r="M9" s="69"/>
    </row>
    <row r="10" spans="1:13" ht="12.75" customHeight="1">
      <c r="A10" s="77" t="s">
        <v>17</v>
      </c>
      <c r="B10" s="62">
        <v>164</v>
      </c>
      <c r="C10" s="62">
        <v>3027</v>
      </c>
      <c r="D10" s="62">
        <v>1312</v>
      </c>
      <c r="E10" s="75">
        <v>4503</v>
      </c>
      <c r="F10" s="68"/>
      <c r="G10" s="68"/>
      <c r="H10" s="68"/>
      <c r="I10" s="68"/>
      <c r="J10" s="69"/>
      <c r="K10" s="69"/>
      <c r="L10" s="69"/>
      <c r="M10" s="69"/>
    </row>
    <row r="11" spans="1:7" ht="18" customHeight="1">
      <c r="A11" s="82" t="s">
        <v>38</v>
      </c>
      <c r="B11" s="82"/>
      <c r="C11" s="82"/>
      <c r="D11" s="82"/>
      <c r="E11" s="82"/>
      <c r="G11" s="65"/>
    </row>
    <row r="12" spans="1:13" ht="12.75" customHeight="1">
      <c r="A12" s="77" t="s">
        <v>13</v>
      </c>
      <c r="B12" s="62">
        <v>2884.384</v>
      </c>
      <c r="C12" s="62">
        <v>3622.475</v>
      </c>
      <c r="D12" s="62">
        <v>11380.431</v>
      </c>
      <c r="E12" s="62">
        <v>17887.29</v>
      </c>
      <c r="F12" s="68"/>
      <c r="G12" s="68"/>
      <c r="H12" s="68"/>
      <c r="I12" s="68"/>
      <c r="J12" s="69"/>
      <c r="K12" s="69"/>
      <c r="L12" s="69"/>
      <c r="M12" s="69"/>
    </row>
    <row r="13" spans="1:13" ht="12.75" customHeight="1">
      <c r="A13" s="77" t="s">
        <v>14</v>
      </c>
      <c r="B13" s="62">
        <v>2685.607</v>
      </c>
      <c r="C13" s="62">
        <v>3505.907</v>
      </c>
      <c r="D13" s="62">
        <v>10109.377</v>
      </c>
      <c r="E13" s="62">
        <v>16300.891</v>
      </c>
      <c r="F13" s="68"/>
      <c r="G13" s="68"/>
      <c r="H13" s="68"/>
      <c r="I13" s="68"/>
      <c r="J13" s="69"/>
      <c r="K13" s="69"/>
      <c r="L13" s="69"/>
      <c r="M13" s="69"/>
    </row>
    <row r="14" spans="1:13" ht="12.75" customHeight="1">
      <c r="A14" s="77" t="s">
        <v>15</v>
      </c>
      <c r="B14" s="62">
        <v>2928</v>
      </c>
      <c r="C14" s="62">
        <v>4973</v>
      </c>
      <c r="D14" s="62">
        <v>9639</v>
      </c>
      <c r="E14" s="62">
        <f>SUM(B14:D14)</f>
        <v>17540</v>
      </c>
      <c r="F14" s="68"/>
      <c r="G14" s="68"/>
      <c r="H14" s="68"/>
      <c r="I14" s="68"/>
      <c r="J14" s="69"/>
      <c r="K14" s="69"/>
      <c r="L14" s="69"/>
      <c r="M14" s="69"/>
    </row>
    <row r="15" spans="1:13" ht="12.75" customHeight="1">
      <c r="A15" s="77" t="s">
        <v>16</v>
      </c>
      <c r="B15" s="62">
        <v>2756</v>
      </c>
      <c r="C15" s="62">
        <v>5051</v>
      </c>
      <c r="D15" s="62">
        <v>6677</v>
      </c>
      <c r="E15" s="62">
        <v>488</v>
      </c>
      <c r="F15" s="68"/>
      <c r="G15" s="68"/>
      <c r="H15" s="68"/>
      <c r="I15" s="68"/>
      <c r="J15" s="69"/>
      <c r="K15" s="69"/>
      <c r="L15" s="69"/>
      <c r="M15" s="69"/>
    </row>
    <row r="16" spans="1:13" ht="12.75" customHeight="1">
      <c r="A16" s="77" t="s">
        <v>17</v>
      </c>
      <c r="B16" s="62">
        <v>3046</v>
      </c>
      <c r="C16" s="62">
        <v>5630</v>
      </c>
      <c r="D16" s="62">
        <v>5411</v>
      </c>
      <c r="E16" s="62">
        <v>13918</v>
      </c>
      <c r="F16" s="68"/>
      <c r="G16" s="68"/>
      <c r="H16" s="68"/>
      <c r="I16" s="68"/>
      <c r="J16" s="69"/>
      <c r="K16" s="69"/>
      <c r="L16" s="69"/>
      <c r="M16" s="69"/>
    </row>
    <row r="17" spans="1:7" ht="18" customHeight="1">
      <c r="A17" s="82" t="s">
        <v>39</v>
      </c>
      <c r="B17" s="82"/>
      <c r="C17" s="82"/>
      <c r="D17" s="82"/>
      <c r="E17" s="82"/>
      <c r="G17" s="65"/>
    </row>
    <row r="18" spans="1:9" ht="12.75" customHeight="1">
      <c r="A18" s="77" t="s">
        <v>13</v>
      </c>
      <c r="B18" s="62">
        <f aca="true" t="shared" si="0" ref="B18:E19">+B24-B12</f>
        <v>11556.724</v>
      </c>
      <c r="C18" s="62">
        <f t="shared" si="0"/>
        <v>9506.234</v>
      </c>
      <c r="D18" s="62">
        <f t="shared" si="0"/>
        <v>4996.191999999999</v>
      </c>
      <c r="E18" s="62">
        <f t="shared" si="0"/>
        <v>26059.15</v>
      </c>
      <c r="F18" s="65"/>
      <c r="G18" s="65"/>
      <c r="H18" s="65"/>
      <c r="I18" s="65"/>
    </row>
    <row r="19" spans="1:9" ht="12.75" customHeight="1">
      <c r="A19" s="77" t="s">
        <v>14</v>
      </c>
      <c r="B19" s="62">
        <f t="shared" si="0"/>
        <v>12576.528</v>
      </c>
      <c r="C19" s="62">
        <f t="shared" si="0"/>
        <v>8765.056</v>
      </c>
      <c r="D19" s="62">
        <f t="shared" si="0"/>
        <v>5781.644</v>
      </c>
      <c r="E19" s="62">
        <f t="shared" si="0"/>
        <v>27123.228</v>
      </c>
      <c r="F19" s="65"/>
      <c r="G19" s="65"/>
      <c r="H19" s="65"/>
      <c r="I19" s="65"/>
    </row>
    <row r="20" spans="1:9" ht="12.75" customHeight="1">
      <c r="A20" s="77" t="s">
        <v>15</v>
      </c>
      <c r="B20" s="62">
        <v>12816</v>
      </c>
      <c r="C20" s="62">
        <v>8980</v>
      </c>
      <c r="D20" s="62">
        <v>5358</v>
      </c>
      <c r="E20" s="62">
        <f>SUM(B20:D20)</f>
        <v>27154</v>
      </c>
      <c r="F20" s="65"/>
      <c r="G20" s="65"/>
      <c r="H20" s="65"/>
      <c r="I20" s="65"/>
    </row>
    <row r="21" spans="1:9" ht="12.75" customHeight="1">
      <c r="A21" s="77" t="s">
        <v>16</v>
      </c>
      <c r="B21" s="62">
        <f aca="true" t="shared" si="1" ref="B21:D22">+B27-B15</f>
        <v>12305</v>
      </c>
      <c r="C21" s="62">
        <f t="shared" si="1"/>
        <v>8541</v>
      </c>
      <c r="D21" s="62">
        <f t="shared" si="1"/>
        <v>5302</v>
      </c>
      <c r="E21" s="62">
        <f>SUM(B21:D21)</f>
        <v>26148</v>
      </c>
      <c r="F21" s="65"/>
      <c r="G21" s="65"/>
      <c r="H21" s="65"/>
      <c r="I21" s="65"/>
    </row>
    <row r="22" spans="1:9" ht="12.75" customHeight="1">
      <c r="A22" s="77" t="s">
        <v>17</v>
      </c>
      <c r="B22" s="62">
        <f t="shared" si="1"/>
        <v>12980</v>
      </c>
      <c r="C22" s="62">
        <f t="shared" si="1"/>
        <v>6916</v>
      </c>
      <c r="D22" s="62">
        <f t="shared" si="1"/>
        <v>4282</v>
      </c>
      <c r="E22" s="62">
        <f>SUM(B22:D22)</f>
        <v>24178</v>
      </c>
      <c r="F22" s="65"/>
      <c r="G22" s="65"/>
      <c r="H22" s="65"/>
      <c r="I22" s="65"/>
    </row>
    <row r="23" spans="1:7" ht="18" customHeight="1">
      <c r="A23" s="82" t="s">
        <v>40</v>
      </c>
      <c r="B23" s="82"/>
      <c r="C23" s="82"/>
      <c r="D23" s="82"/>
      <c r="E23" s="82"/>
      <c r="G23" s="65"/>
    </row>
    <row r="24" spans="1:13" ht="12.75" customHeight="1">
      <c r="A24" s="77" t="s">
        <v>13</v>
      </c>
      <c r="B24" s="62">
        <v>14441.108</v>
      </c>
      <c r="C24" s="62">
        <v>13128.709</v>
      </c>
      <c r="D24" s="62">
        <v>16376.623</v>
      </c>
      <c r="E24" s="62">
        <v>43946.44</v>
      </c>
      <c r="F24" s="68"/>
      <c r="G24" s="68"/>
      <c r="H24" s="68"/>
      <c r="I24" s="68"/>
      <c r="J24" s="65"/>
      <c r="K24" s="65"/>
      <c r="L24" s="65"/>
      <c r="M24" s="65"/>
    </row>
    <row r="25" spans="1:13" ht="12.75" customHeight="1">
      <c r="A25" s="77" t="s">
        <v>14</v>
      </c>
      <c r="B25" s="62">
        <v>15262.135</v>
      </c>
      <c r="C25" s="62">
        <v>12270.963</v>
      </c>
      <c r="D25" s="62">
        <v>15891.021</v>
      </c>
      <c r="E25" s="62">
        <v>43424.119</v>
      </c>
      <c r="F25" s="68"/>
      <c r="G25" s="68"/>
      <c r="H25" s="68"/>
      <c r="I25" s="68"/>
      <c r="J25" s="65"/>
      <c r="K25" s="65"/>
      <c r="L25" s="65"/>
      <c r="M25" s="65"/>
    </row>
    <row r="26" spans="1:13" ht="12.75" customHeight="1">
      <c r="A26" s="77" t="s">
        <v>15</v>
      </c>
      <c r="B26" s="62">
        <v>15743</v>
      </c>
      <c r="C26" s="62">
        <v>13953</v>
      </c>
      <c r="D26" s="62">
        <v>14997</v>
      </c>
      <c r="E26" s="62">
        <f>SUM(B26:D26)</f>
        <v>44693</v>
      </c>
      <c r="F26" s="68"/>
      <c r="G26" s="68"/>
      <c r="H26" s="68"/>
      <c r="I26" s="68"/>
      <c r="J26" s="65"/>
      <c r="K26" s="65"/>
      <c r="L26" s="65"/>
      <c r="M26" s="65"/>
    </row>
    <row r="27" spans="1:13" ht="12.75" customHeight="1">
      <c r="A27" s="77" t="s">
        <v>16</v>
      </c>
      <c r="B27" s="62">
        <v>15061</v>
      </c>
      <c r="C27" s="62">
        <v>13592</v>
      </c>
      <c r="D27" s="62">
        <v>11979</v>
      </c>
      <c r="E27" s="62">
        <f>SUM(B27:D27)</f>
        <v>40632</v>
      </c>
      <c r="F27" s="68"/>
      <c r="G27" s="68"/>
      <c r="H27" s="68"/>
      <c r="I27" s="68"/>
      <c r="J27" s="65"/>
      <c r="K27" s="65"/>
      <c r="L27" s="65"/>
      <c r="M27" s="65"/>
    </row>
    <row r="28" spans="1:13" ht="12.75" customHeight="1">
      <c r="A28" s="77" t="s">
        <v>17</v>
      </c>
      <c r="B28" s="62">
        <v>16026</v>
      </c>
      <c r="C28" s="62">
        <v>12546</v>
      </c>
      <c r="D28" s="62">
        <v>9693</v>
      </c>
      <c r="E28" s="62">
        <v>38265</v>
      </c>
      <c r="F28" s="68"/>
      <c r="G28" s="68"/>
      <c r="H28" s="68"/>
      <c r="I28" s="68"/>
      <c r="J28" s="65"/>
      <c r="K28" s="65"/>
      <c r="L28" s="65"/>
      <c r="M28" s="65"/>
    </row>
    <row r="29" spans="1:5" ht="12.75" customHeight="1">
      <c r="A29" s="50"/>
      <c r="B29" s="14"/>
      <c r="C29" s="14"/>
      <c r="D29" s="14"/>
      <c r="E29" s="51"/>
    </row>
    <row r="30" spans="1:4" ht="13.5" customHeight="1">
      <c r="A30" s="30" t="s">
        <v>43</v>
      </c>
      <c r="B30" s="31"/>
      <c r="C30" s="31"/>
      <c r="D30" s="31"/>
    </row>
    <row r="83" ht="12.75" customHeight="1"/>
  </sheetData>
  <sheetProtection/>
  <mergeCells count="6">
    <mergeCell ref="A11:E11"/>
    <mergeCell ref="A17:E17"/>
    <mergeCell ref="A23:E23"/>
    <mergeCell ref="A3:A4"/>
    <mergeCell ref="B3:E3"/>
    <mergeCell ref="A5:E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 A18:A22 A12:A16 A24:A2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4" width="8.8515625" style="4" customWidth="1"/>
    <col min="5" max="5" width="9.421875" style="4" customWidth="1"/>
    <col min="6" max="6" width="8.8515625" style="4" customWidth="1"/>
    <col min="7" max="7" width="10.28125" style="4" customWidth="1"/>
    <col min="8" max="9" width="8.8515625" style="4" customWidth="1"/>
    <col min="10" max="16384" width="9.140625" style="4" customWidth="1"/>
  </cols>
  <sheetData>
    <row r="1" spans="1:9" ht="23.25" customHeight="1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4"/>
      <c r="B2" s="52" t="s">
        <v>70</v>
      </c>
      <c r="C2" s="52" t="s">
        <v>71</v>
      </c>
      <c r="D2" s="52" t="s">
        <v>45</v>
      </c>
      <c r="E2" s="52" t="s">
        <v>72</v>
      </c>
      <c r="F2" s="52" t="s">
        <v>73</v>
      </c>
      <c r="G2" s="52" t="s">
        <v>74</v>
      </c>
      <c r="H2" s="52" t="s">
        <v>75</v>
      </c>
      <c r="I2" s="52" t="s">
        <v>76</v>
      </c>
    </row>
    <row r="3" spans="1:9" ht="21.75" customHeight="1">
      <c r="A3" s="93" t="s">
        <v>42</v>
      </c>
      <c r="B3" s="93"/>
      <c r="C3" s="93"/>
      <c r="D3" s="93"/>
      <c r="E3" s="93"/>
      <c r="F3" s="93"/>
      <c r="G3" s="93"/>
      <c r="H3" s="93"/>
      <c r="I3" s="93"/>
    </row>
    <row r="4" spans="1:9" ht="12.75" customHeight="1">
      <c r="A4" s="53" t="s">
        <v>13</v>
      </c>
      <c r="B4" s="5">
        <v>364385</v>
      </c>
      <c r="C4" s="5">
        <v>17465</v>
      </c>
      <c r="D4" s="5">
        <v>11568</v>
      </c>
      <c r="E4" s="5">
        <v>74876</v>
      </c>
      <c r="F4" s="5">
        <v>133800</v>
      </c>
      <c r="G4" s="5">
        <v>158537</v>
      </c>
      <c r="H4" s="5">
        <v>96462</v>
      </c>
      <c r="I4" s="5">
        <v>99749</v>
      </c>
    </row>
    <row r="5" spans="1:9" ht="12.75" customHeight="1">
      <c r="A5" s="53" t="s">
        <v>14</v>
      </c>
      <c r="B5" s="5">
        <v>258046</v>
      </c>
      <c r="C5" s="8">
        <v>16284</v>
      </c>
      <c r="D5" s="8">
        <v>12218</v>
      </c>
      <c r="E5" s="5">
        <v>73938</v>
      </c>
      <c r="F5" s="49">
        <v>148363</v>
      </c>
      <c r="G5" s="5">
        <v>160097</v>
      </c>
      <c r="H5" s="5">
        <v>96197</v>
      </c>
      <c r="I5" s="5">
        <v>101160</v>
      </c>
    </row>
    <row r="6" spans="1:9" ht="12.75" customHeight="1">
      <c r="A6" s="53" t="s">
        <v>15</v>
      </c>
      <c r="B6" s="5">
        <v>330236</v>
      </c>
      <c r="C6" s="5">
        <v>15453</v>
      </c>
      <c r="D6" s="8">
        <v>11485</v>
      </c>
      <c r="E6" s="5">
        <v>74625</v>
      </c>
      <c r="F6" s="49">
        <v>140386</v>
      </c>
      <c r="G6" s="49">
        <v>162767</v>
      </c>
      <c r="H6" s="5">
        <v>94921</v>
      </c>
      <c r="I6" s="5">
        <v>87263</v>
      </c>
    </row>
    <row r="7" spans="1:9" ht="12.75" customHeight="1">
      <c r="A7" s="53" t="s">
        <v>16</v>
      </c>
      <c r="B7" s="49">
        <v>317711</v>
      </c>
      <c r="C7" s="5">
        <v>8771</v>
      </c>
      <c r="D7" s="49">
        <v>11112</v>
      </c>
      <c r="E7" s="49">
        <v>87676</v>
      </c>
      <c r="F7" s="49">
        <v>139392</v>
      </c>
      <c r="G7" s="49">
        <v>164439</v>
      </c>
      <c r="H7" s="49">
        <v>94096</v>
      </c>
      <c r="I7" s="49">
        <v>85697</v>
      </c>
    </row>
    <row r="8" spans="1:9" ht="12.75" customHeight="1">
      <c r="A8" s="53" t="s">
        <v>17</v>
      </c>
      <c r="B8" s="49">
        <v>312972</v>
      </c>
      <c r="C8" s="5">
        <v>11213</v>
      </c>
      <c r="D8" s="49">
        <v>10841</v>
      </c>
      <c r="E8" s="49">
        <v>59079</v>
      </c>
      <c r="F8" s="49">
        <v>130344</v>
      </c>
      <c r="G8" s="49">
        <v>164448</v>
      </c>
      <c r="H8" s="49">
        <v>91237</v>
      </c>
      <c r="I8" s="49">
        <v>84910</v>
      </c>
    </row>
    <row r="9" spans="1:9" ht="21.75" customHeight="1">
      <c r="A9" s="82" t="s">
        <v>77</v>
      </c>
      <c r="B9" s="82"/>
      <c r="C9" s="82"/>
      <c r="D9" s="82"/>
      <c r="E9" s="82"/>
      <c r="F9" s="82"/>
      <c r="G9" s="82"/>
      <c r="H9" s="82"/>
      <c r="I9" s="82"/>
    </row>
    <row r="10" spans="1:9" ht="12.75" customHeight="1">
      <c r="A10" s="15" t="s">
        <v>2</v>
      </c>
      <c r="B10" s="49">
        <v>41115</v>
      </c>
      <c r="C10" s="49">
        <v>3757</v>
      </c>
      <c r="D10" s="49">
        <v>946</v>
      </c>
      <c r="E10" s="49">
        <v>15428</v>
      </c>
      <c r="F10" s="49">
        <v>30040</v>
      </c>
      <c r="G10" s="49">
        <v>25240</v>
      </c>
      <c r="H10" s="49">
        <v>5066</v>
      </c>
      <c r="I10" s="49">
        <v>17508</v>
      </c>
    </row>
    <row r="11" spans="1:9" ht="12.75" customHeight="1">
      <c r="A11" s="15" t="s">
        <v>3</v>
      </c>
      <c r="B11" s="49">
        <v>41400</v>
      </c>
      <c r="C11" s="49">
        <v>4550</v>
      </c>
      <c r="D11" s="49">
        <v>680</v>
      </c>
      <c r="E11" s="49">
        <v>12014</v>
      </c>
      <c r="F11" s="49">
        <v>10500</v>
      </c>
      <c r="G11" s="49">
        <v>8700</v>
      </c>
      <c r="H11" s="49">
        <v>194</v>
      </c>
      <c r="I11" s="49">
        <v>9145</v>
      </c>
    </row>
    <row r="12" spans="1:9" ht="12.75" customHeight="1">
      <c r="A12" s="15" t="s">
        <v>4</v>
      </c>
      <c r="B12" s="49">
        <v>35810</v>
      </c>
      <c r="C12" s="49">
        <v>1305</v>
      </c>
      <c r="D12" s="49">
        <v>440</v>
      </c>
      <c r="E12" s="49">
        <v>3045</v>
      </c>
      <c r="F12" s="49" t="s">
        <v>1</v>
      </c>
      <c r="G12" s="49">
        <v>13520</v>
      </c>
      <c r="H12" s="49">
        <v>33600</v>
      </c>
      <c r="I12" s="49">
        <v>13059</v>
      </c>
    </row>
    <row r="13" spans="1:9" ht="12.75" customHeight="1">
      <c r="A13" s="15" t="s">
        <v>5</v>
      </c>
      <c r="B13" s="49">
        <v>50121</v>
      </c>
      <c r="C13" s="49" t="s">
        <v>1</v>
      </c>
      <c r="D13" s="49" t="s">
        <v>1</v>
      </c>
      <c r="E13" s="49">
        <v>585</v>
      </c>
      <c r="F13" s="49">
        <v>900</v>
      </c>
      <c r="G13" s="49">
        <v>16260</v>
      </c>
      <c r="H13" s="49">
        <v>5635</v>
      </c>
      <c r="I13" s="49">
        <v>14800</v>
      </c>
    </row>
    <row r="14" spans="1:9" ht="12.75" customHeight="1">
      <c r="A14" s="15" t="s">
        <v>6</v>
      </c>
      <c r="B14" s="49">
        <v>1730</v>
      </c>
      <c r="C14" s="49">
        <v>310</v>
      </c>
      <c r="D14" s="49">
        <v>550</v>
      </c>
      <c r="E14" s="49">
        <v>1622</v>
      </c>
      <c r="F14" s="49">
        <v>1820</v>
      </c>
      <c r="G14" s="49">
        <v>35150</v>
      </c>
      <c r="H14" s="49">
        <v>11000</v>
      </c>
      <c r="I14" s="49">
        <v>12260</v>
      </c>
    </row>
    <row r="15" spans="1:9" ht="12.75" customHeight="1">
      <c r="A15" s="15" t="s">
        <v>7</v>
      </c>
      <c r="B15" s="49">
        <v>88487</v>
      </c>
      <c r="C15" s="49">
        <v>330</v>
      </c>
      <c r="D15" s="49">
        <v>80</v>
      </c>
      <c r="E15" s="49">
        <v>488</v>
      </c>
      <c r="F15" s="49">
        <v>15565</v>
      </c>
      <c r="G15" s="49">
        <v>22400</v>
      </c>
      <c r="H15" s="49">
        <v>7030</v>
      </c>
      <c r="I15" s="49">
        <v>5040</v>
      </c>
    </row>
    <row r="16" spans="1:9" ht="12.75" customHeight="1">
      <c r="A16" s="15" t="s">
        <v>8</v>
      </c>
      <c r="B16" s="49">
        <v>14080</v>
      </c>
      <c r="C16" s="49">
        <v>110</v>
      </c>
      <c r="D16" s="49">
        <v>1300</v>
      </c>
      <c r="E16" s="49">
        <v>5530</v>
      </c>
      <c r="F16" s="49">
        <v>4500</v>
      </c>
      <c r="G16" s="49">
        <v>6450</v>
      </c>
      <c r="H16" s="49">
        <v>3760</v>
      </c>
      <c r="I16" s="49">
        <v>8045</v>
      </c>
    </row>
    <row r="17" spans="1:9" ht="12.75" customHeight="1">
      <c r="A17" s="15" t="s">
        <v>9</v>
      </c>
      <c r="B17" s="49">
        <v>14229</v>
      </c>
      <c r="C17" s="49">
        <v>131</v>
      </c>
      <c r="D17" s="49">
        <v>6725</v>
      </c>
      <c r="E17" s="49">
        <v>6376</v>
      </c>
      <c r="F17" s="49">
        <v>2439</v>
      </c>
      <c r="G17" s="49">
        <v>10728</v>
      </c>
      <c r="H17" s="49">
        <f>300+23752</f>
        <v>24052</v>
      </c>
      <c r="I17" s="49">
        <v>4886</v>
      </c>
    </row>
    <row r="18" spans="1:9" ht="12.75" customHeight="1">
      <c r="A18" s="15" t="s">
        <v>10</v>
      </c>
      <c r="B18" s="49">
        <v>26000</v>
      </c>
      <c r="C18" s="49">
        <v>720</v>
      </c>
      <c r="D18" s="49">
        <v>120</v>
      </c>
      <c r="E18" s="49">
        <v>2835</v>
      </c>
      <c r="F18" s="49">
        <v>64580</v>
      </c>
      <c r="G18" s="49">
        <v>26000</v>
      </c>
      <c r="H18" s="49">
        <v>900</v>
      </c>
      <c r="I18" s="49">
        <v>167</v>
      </c>
    </row>
    <row r="19" spans="1:9" s="7" customFormat="1" ht="21.75" customHeight="1">
      <c r="A19" s="82" t="s">
        <v>78</v>
      </c>
      <c r="B19" s="82"/>
      <c r="C19" s="82"/>
      <c r="D19" s="82"/>
      <c r="E19" s="82"/>
      <c r="F19" s="82"/>
      <c r="G19" s="82"/>
      <c r="H19" s="82"/>
      <c r="I19" s="82"/>
    </row>
    <row r="20" spans="1:9" ht="12.75" customHeight="1">
      <c r="A20" s="15" t="s">
        <v>79</v>
      </c>
      <c r="B20" s="49">
        <v>1254301</v>
      </c>
      <c r="C20" s="49">
        <v>39314</v>
      </c>
      <c r="D20" s="49">
        <v>37553</v>
      </c>
      <c r="E20" s="49">
        <v>218815</v>
      </c>
      <c r="F20" s="49">
        <v>369920</v>
      </c>
      <c r="G20" s="49">
        <v>934829</v>
      </c>
      <c r="H20" s="49">
        <v>164798</v>
      </c>
      <c r="I20" s="49">
        <v>217588</v>
      </c>
    </row>
    <row r="21" spans="1:9" ht="12.75" customHeight="1">
      <c r="A21" s="15" t="s">
        <v>80</v>
      </c>
      <c r="B21" s="49">
        <v>2047752</v>
      </c>
      <c r="C21" s="49">
        <f aca="true" t="shared" si="0" ref="C21:H21">+C22-C20</f>
        <v>33388</v>
      </c>
      <c r="D21" s="49">
        <f t="shared" si="0"/>
        <v>24538</v>
      </c>
      <c r="E21" s="49">
        <f t="shared" si="0"/>
        <v>108326</v>
      </c>
      <c r="F21" s="49">
        <f t="shared" si="0"/>
        <v>352754</v>
      </c>
      <c r="G21" s="49">
        <f t="shared" si="0"/>
        <v>222990</v>
      </c>
      <c r="H21" s="49">
        <f t="shared" si="0"/>
        <v>926</v>
      </c>
      <c r="I21" s="49">
        <f>+I22-I20</f>
        <v>156605</v>
      </c>
    </row>
    <row r="22" spans="1:9" s="1" customFormat="1" ht="12.75" customHeight="1">
      <c r="A22" s="15" t="s">
        <v>40</v>
      </c>
      <c r="B22" s="49">
        <v>3302053</v>
      </c>
      <c r="C22" s="49">
        <v>72702</v>
      </c>
      <c r="D22" s="49">
        <v>62091</v>
      </c>
      <c r="E22" s="49">
        <v>327141</v>
      </c>
      <c r="F22" s="49">
        <v>722674</v>
      </c>
      <c r="G22" s="49">
        <v>1157819</v>
      </c>
      <c r="H22" s="49">
        <v>165724</v>
      </c>
      <c r="I22" s="49">
        <v>374193</v>
      </c>
    </row>
    <row r="23" spans="1:9" s="1" customFormat="1" ht="24.75" customHeight="1">
      <c r="A23" s="61" t="s">
        <v>81</v>
      </c>
      <c r="B23" s="55">
        <f aca="true" t="shared" si="1" ref="B23:I23">+B8/B22*100</f>
        <v>9.478103470780148</v>
      </c>
      <c r="C23" s="55">
        <f t="shared" si="1"/>
        <v>15.423234574014469</v>
      </c>
      <c r="D23" s="55">
        <f t="shared" si="1"/>
        <v>17.459857306211852</v>
      </c>
      <c r="E23" s="55">
        <f t="shared" si="1"/>
        <v>18.059185488825918</v>
      </c>
      <c r="F23" s="55">
        <f t="shared" si="1"/>
        <v>18.036348339638618</v>
      </c>
      <c r="G23" s="55">
        <f t="shared" si="1"/>
        <v>14.203256294809465</v>
      </c>
      <c r="H23" s="55">
        <f t="shared" si="1"/>
        <v>55.05358306582028</v>
      </c>
      <c r="I23" s="55">
        <f t="shared" si="1"/>
        <v>22.69149877202406</v>
      </c>
    </row>
    <row r="24" spans="1:9" ht="12.75" customHeight="1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3.5" customHeight="1">
      <c r="A25" s="30" t="s">
        <v>43</v>
      </c>
      <c r="B25" s="31"/>
      <c r="C25" s="31"/>
      <c r="D25" s="31"/>
      <c r="E25" s="15"/>
      <c r="F25" s="15"/>
      <c r="G25" s="15"/>
      <c r="H25" s="15"/>
      <c r="I25" s="15"/>
    </row>
    <row r="26" ht="12.75">
      <c r="A26" s="78"/>
    </row>
    <row r="28" spans="2:9" ht="12.75" customHeight="1">
      <c r="B28" s="8"/>
      <c r="C28" s="8"/>
      <c r="D28" s="8"/>
      <c r="E28" s="8"/>
      <c r="F28" s="8"/>
      <c r="G28" s="8"/>
      <c r="H28"/>
      <c r="I28" s="8"/>
    </row>
    <row r="29" spans="2:9" ht="12.75" customHeight="1">
      <c r="B29" s="5"/>
      <c r="C29" s="5"/>
      <c r="D29" s="5"/>
      <c r="E29" s="5"/>
      <c r="F29" s="5"/>
      <c r="G29" s="5"/>
      <c r="I29" s="5"/>
    </row>
    <row r="30" spans="2:9" ht="12.75">
      <c r="B30" s="5"/>
      <c r="C30" s="5"/>
      <c r="D30" s="5"/>
      <c r="E30" s="5"/>
      <c r="F30" s="5"/>
      <c r="G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</sheetData>
  <sheetProtection/>
  <mergeCells count="3">
    <mergeCell ref="A19:I19"/>
    <mergeCell ref="A3:I3"/>
    <mergeCell ref="A9:I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4:A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29" sqref="A29:E29"/>
    </sheetView>
  </sheetViews>
  <sheetFormatPr defaultColWidth="9.140625" defaultRowHeight="12.75"/>
  <cols>
    <col min="1" max="1" width="9.421875" style="4" customWidth="1"/>
    <col min="2" max="3" width="9.7109375" style="4" customWidth="1"/>
    <col min="4" max="4" width="0.85546875" style="4" customWidth="1"/>
    <col min="5" max="6" width="9.7109375" style="4" customWidth="1"/>
    <col min="7" max="7" width="0.85546875" style="4" customWidth="1"/>
    <col min="8" max="9" width="9.7109375" style="4" customWidth="1"/>
    <col min="10" max="16384" width="9.140625" style="4" customWidth="1"/>
  </cols>
  <sheetData>
    <row r="1" spans="1:9" ht="25.5" customHeight="1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94"/>
      <c r="B2" s="96" t="s">
        <v>83</v>
      </c>
      <c r="C2" s="96"/>
      <c r="D2" s="16"/>
      <c r="E2" s="96" t="s">
        <v>61</v>
      </c>
      <c r="F2" s="96"/>
      <c r="G2" s="16"/>
      <c r="H2" s="96" t="s">
        <v>84</v>
      </c>
      <c r="I2" s="96"/>
    </row>
    <row r="3" spans="1:9" ht="25.5">
      <c r="A3" s="95"/>
      <c r="B3" s="52" t="s">
        <v>85</v>
      </c>
      <c r="C3" s="52" t="s">
        <v>86</v>
      </c>
      <c r="D3" s="18"/>
      <c r="E3" s="52" t="s">
        <v>85</v>
      </c>
      <c r="F3" s="52" t="s">
        <v>86</v>
      </c>
      <c r="G3" s="18"/>
      <c r="H3" s="52" t="s">
        <v>85</v>
      </c>
      <c r="I3" s="52" t="s">
        <v>86</v>
      </c>
    </row>
    <row r="4" spans="1:9" ht="24.75" customHeight="1">
      <c r="A4" s="93" t="s">
        <v>42</v>
      </c>
      <c r="B4" s="93"/>
      <c r="C4" s="93"/>
      <c r="D4" s="93"/>
      <c r="E4" s="93"/>
      <c r="F4" s="93"/>
      <c r="G4" s="93"/>
      <c r="H4" s="93"/>
      <c r="I4" s="93"/>
    </row>
    <row r="5" spans="1:11" ht="12.75" customHeight="1">
      <c r="A5" s="77" t="s">
        <v>11</v>
      </c>
      <c r="B5" s="49">
        <v>116</v>
      </c>
      <c r="C5" s="70">
        <v>28.7</v>
      </c>
      <c r="E5" s="49">
        <v>175</v>
      </c>
      <c r="F5" s="70">
        <v>12.9</v>
      </c>
      <c r="H5" s="49">
        <v>301</v>
      </c>
      <c r="I5" s="70">
        <v>31</v>
      </c>
      <c r="J5" s="71"/>
      <c r="K5" s="9"/>
    </row>
    <row r="6" spans="1:11" ht="12.75" customHeight="1">
      <c r="A6" s="77" t="s">
        <v>12</v>
      </c>
      <c r="B6" s="49">
        <v>106</v>
      </c>
      <c r="C6" s="70">
        <v>26.8</v>
      </c>
      <c r="E6" s="49">
        <v>165</v>
      </c>
      <c r="F6" s="70">
        <v>12.3</v>
      </c>
      <c r="H6" s="49">
        <v>284</v>
      </c>
      <c r="I6" s="70">
        <v>28</v>
      </c>
      <c r="J6" s="71"/>
      <c r="K6" s="9"/>
    </row>
    <row r="7" spans="1:11" ht="12.75" customHeight="1">
      <c r="A7" s="77">
        <v>2008</v>
      </c>
      <c r="B7" s="49">
        <v>99</v>
      </c>
      <c r="C7" s="70">
        <v>23.8</v>
      </c>
      <c r="E7" s="49">
        <v>153</v>
      </c>
      <c r="F7" s="70">
        <v>11.4</v>
      </c>
      <c r="H7" s="49">
        <v>267</v>
      </c>
      <c r="I7" s="70">
        <v>27</v>
      </c>
      <c r="J7" s="71"/>
      <c r="K7" s="9"/>
    </row>
    <row r="8" spans="1:11" ht="12.75" customHeight="1">
      <c r="A8" s="77" t="s">
        <v>14</v>
      </c>
      <c r="B8" s="49">
        <v>92</v>
      </c>
      <c r="C8" s="70">
        <v>22.5</v>
      </c>
      <c r="E8" s="49">
        <v>156</v>
      </c>
      <c r="F8" s="70">
        <v>12.7</v>
      </c>
      <c r="H8" s="49">
        <v>259</v>
      </c>
      <c r="I8" s="70">
        <v>26.6</v>
      </c>
      <c r="J8" s="71"/>
      <c r="K8" s="9"/>
    </row>
    <row r="9" spans="1:11" ht="12.75" customHeight="1">
      <c r="A9" s="77" t="s">
        <v>15</v>
      </c>
      <c r="B9" s="49">
        <v>85</v>
      </c>
      <c r="C9" s="70">
        <v>21.4</v>
      </c>
      <c r="E9" s="49">
        <v>158</v>
      </c>
      <c r="F9" s="70">
        <v>13.7</v>
      </c>
      <c r="H9" s="49">
        <v>244</v>
      </c>
      <c r="I9" s="70">
        <v>24.9</v>
      </c>
      <c r="J9" s="71"/>
      <c r="K9" s="9"/>
    </row>
    <row r="10" spans="1:9" ht="18" customHeight="1">
      <c r="A10" s="82" t="s">
        <v>38</v>
      </c>
      <c r="B10" s="82"/>
      <c r="C10" s="82"/>
      <c r="D10" s="82"/>
      <c r="E10" s="82"/>
      <c r="F10" s="82"/>
      <c r="G10" s="82"/>
      <c r="H10" s="82"/>
      <c r="I10" s="82"/>
    </row>
    <row r="11" spans="1:12" ht="12.75" customHeight="1">
      <c r="A11" s="77" t="s">
        <v>11</v>
      </c>
      <c r="B11" s="49">
        <v>564</v>
      </c>
      <c r="C11" s="70">
        <v>143.3</v>
      </c>
      <c r="E11" s="49">
        <v>1906</v>
      </c>
      <c r="F11" s="9">
        <v>143.1</v>
      </c>
      <c r="H11" s="49">
        <v>4431</v>
      </c>
      <c r="I11" s="70">
        <v>38.7</v>
      </c>
      <c r="K11" s="72"/>
      <c r="L11" s="69"/>
    </row>
    <row r="12" spans="1:12" ht="12.75" customHeight="1">
      <c r="A12" s="77" t="s">
        <v>12</v>
      </c>
      <c r="B12" s="49">
        <v>552</v>
      </c>
      <c r="C12" s="70">
        <v>141.6</v>
      </c>
      <c r="E12" s="49">
        <v>1857</v>
      </c>
      <c r="F12" s="9">
        <v>139.3</v>
      </c>
      <c r="H12" s="49">
        <v>4390</v>
      </c>
      <c r="I12" s="70">
        <v>38.3</v>
      </c>
      <c r="K12" s="72"/>
      <c r="L12" s="69"/>
    </row>
    <row r="13" spans="1:12" ht="12.75" customHeight="1">
      <c r="A13" s="77">
        <v>2008</v>
      </c>
      <c r="B13" s="49">
        <v>522</v>
      </c>
      <c r="C13" s="70">
        <v>130.5</v>
      </c>
      <c r="E13" s="49">
        <v>1841</v>
      </c>
      <c r="F13" s="9">
        <v>139.3</v>
      </c>
      <c r="H13" s="49">
        <v>4142</v>
      </c>
      <c r="I13" s="70">
        <v>37</v>
      </c>
      <c r="K13" s="72"/>
      <c r="L13" s="69"/>
    </row>
    <row r="14" spans="1:12" ht="12.75" customHeight="1">
      <c r="A14" s="77" t="s">
        <v>14</v>
      </c>
      <c r="B14" s="49">
        <v>501</v>
      </c>
      <c r="C14" s="70">
        <v>125.6</v>
      </c>
      <c r="E14" s="49">
        <v>1838</v>
      </c>
      <c r="F14" s="9">
        <v>144.2</v>
      </c>
      <c r="H14" s="49">
        <v>4023</v>
      </c>
      <c r="I14" s="70">
        <v>35.9</v>
      </c>
      <c r="K14" s="72"/>
      <c r="L14" s="69"/>
    </row>
    <row r="15" spans="1:12" ht="12.75" customHeight="1">
      <c r="A15" s="77" t="s">
        <v>15</v>
      </c>
      <c r="B15" s="49">
        <v>489</v>
      </c>
      <c r="C15" s="70">
        <v>124</v>
      </c>
      <c r="E15" s="49">
        <v>488</v>
      </c>
      <c r="F15" s="9">
        <v>150.7</v>
      </c>
      <c r="H15" s="49">
        <v>3739</v>
      </c>
      <c r="I15" s="70">
        <v>33</v>
      </c>
      <c r="K15" s="72"/>
      <c r="L15" s="69"/>
    </row>
    <row r="16" spans="1:9" ht="18" customHeight="1">
      <c r="A16" s="82" t="s">
        <v>39</v>
      </c>
      <c r="B16" s="82"/>
      <c r="C16" s="82"/>
      <c r="D16" s="82"/>
      <c r="E16" s="82"/>
      <c r="F16" s="82"/>
      <c r="G16" s="82"/>
      <c r="H16" s="82"/>
      <c r="I16" s="82"/>
    </row>
    <row r="17" spans="1:16" ht="12.75" customHeight="1">
      <c r="A17" s="77" t="s">
        <v>11</v>
      </c>
      <c r="B17" s="5">
        <f>3243+242</f>
        <v>3485</v>
      </c>
      <c r="C17" s="73">
        <v>967</v>
      </c>
      <c r="D17" s="5"/>
      <c r="E17" s="5">
        <v>11474</v>
      </c>
      <c r="F17" s="73">
        <v>1416.1</v>
      </c>
      <c r="G17" s="5"/>
      <c r="H17" s="5">
        <f>159+2308</f>
        <v>2467</v>
      </c>
      <c r="I17" s="73">
        <v>22.7</v>
      </c>
      <c r="J17" s="71"/>
      <c r="K17" s="9"/>
      <c r="L17" s="9"/>
      <c r="M17" s="9"/>
      <c r="N17" s="9"/>
      <c r="O17" s="9"/>
      <c r="P17" s="9"/>
    </row>
    <row r="18" spans="1:16" ht="12.75" customHeight="1">
      <c r="A18" s="77" t="s">
        <v>12</v>
      </c>
      <c r="B18" s="5">
        <f>3185+241</f>
        <v>3426</v>
      </c>
      <c r="C18" s="73">
        <v>981</v>
      </c>
      <c r="D18" s="5"/>
      <c r="E18" s="5">
        <v>11739</v>
      </c>
      <c r="F18" s="73">
        <v>1464.1</v>
      </c>
      <c r="G18" s="5"/>
      <c r="H18" s="5">
        <f>155+2338</f>
        <v>2493</v>
      </c>
      <c r="I18" s="73">
        <v>23</v>
      </c>
      <c r="J18" s="71"/>
      <c r="K18" s="9"/>
      <c r="L18" s="9"/>
      <c r="M18" s="9"/>
      <c r="N18" s="9"/>
      <c r="O18" s="9"/>
      <c r="P18" s="9"/>
    </row>
    <row r="19" spans="1:16" ht="12.75" customHeight="1">
      <c r="A19" s="77">
        <v>2008</v>
      </c>
      <c r="B19" s="5">
        <v>3311</v>
      </c>
      <c r="C19" s="73">
        <v>928.8</v>
      </c>
      <c r="D19" s="5"/>
      <c r="E19" s="5">
        <v>11775</v>
      </c>
      <c r="F19" s="73">
        <v>1466.7</v>
      </c>
      <c r="G19" s="5"/>
      <c r="H19" s="5">
        <v>2358</v>
      </c>
      <c r="I19" s="73">
        <v>22.7</v>
      </c>
      <c r="J19" s="71"/>
      <c r="K19" s="9"/>
      <c r="L19" s="9"/>
      <c r="M19" s="9"/>
      <c r="N19" s="9"/>
      <c r="O19" s="9"/>
      <c r="P19" s="9"/>
    </row>
    <row r="20" spans="1:16" s="1" customFormat="1" ht="12.75" customHeight="1">
      <c r="A20" s="77" t="s">
        <v>14</v>
      </c>
      <c r="B20" s="5">
        <f>+B26-B14</f>
        <v>3337</v>
      </c>
      <c r="C20" s="73">
        <f>+C26-C14</f>
        <v>929.4</v>
      </c>
      <c r="D20" s="73"/>
      <c r="E20" s="5">
        <f>+E26-E14</f>
        <v>11756</v>
      </c>
      <c r="F20" s="73">
        <f>+F26-F14</f>
        <v>1483.8</v>
      </c>
      <c r="G20" s="73"/>
      <c r="H20" s="5">
        <f>+H26-H14</f>
        <v>2399</v>
      </c>
      <c r="I20" s="73">
        <f>+I26-I14</f>
        <v>23.1</v>
      </c>
      <c r="J20" s="71"/>
      <c r="K20" s="9"/>
      <c r="L20" s="9"/>
      <c r="M20" s="9"/>
      <c r="N20" s="9"/>
      <c r="O20" s="9"/>
      <c r="P20" s="9"/>
    </row>
    <row r="21" spans="1:18" s="1" customFormat="1" ht="12.75" customHeight="1">
      <c r="A21" s="77" t="s">
        <v>15</v>
      </c>
      <c r="B21" s="5">
        <v>3373</v>
      </c>
      <c r="C21" s="73">
        <v>951.3</v>
      </c>
      <c r="E21" s="5">
        <v>11912</v>
      </c>
      <c r="F21" s="73">
        <v>1522.2</v>
      </c>
      <c r="H21" s="5">
        <v>2249</v>
      </c>
      <c r="I21" s="73">
        <v>21.3</v>
      </c>
      <c r="J21" s="71"/>
      <c r="K21" s="71"/>
      <c r="L21" s="71"/>
      <c r="M21" s="71"/>
      <c r="N21" s="71"/>
      <c r="O21" s="71"/>
      <c r="P21" s="71"/>
      <c r="Q21" s="71"/>
      <c r="R21" s="71"/>
    </row>
    <row r="22" spans="1:9" ht="18" customHeight="1">
      <c r="A22" s="82" t="s">
        <v>40</v>
      </c>
      <c r="B22" s="82"/>
      <c r="C22" s="82"/>
      <c r="D22" s="82"/>
      <c r="E22" s="82"/>
      <c r="F22" s="82"/>
      <c r="G22" s="82"/>
      <c r="H22" s="82"/>
      <c r="I22" s="82"/>
    </row>
    <row r="23" spans="1:10" ht="12.75" customHeight="1">
      <c r="A23" s="77" t="s">
        <v>11</v>
      </c>
      <c r="B23" s="49">
        <v>4049</v>
      </c>
      <c r="C23" s="70">
        <v>1110.3</v>
      </c>
      <c r="D23" s="49"/>
      <c r="E23" s="49">
        <v>13380</v>
      </c>
      <c r="F23" s="70">
        <v>1559.2</v>
      </c>
      <c r="G23" s="49"/>
      <c r="H23" s="49">
        <v>6898</v>
      </c>
      <c r="I23" s="70">
        <v>61.4</v>
      </c>
      <c r="J23" s="9"/>
    </row>
    <row r="24" spans="1:10" ht="12.75" customHeight="1">
      <c r="A24" s="77" t="s">
        <v>12</v>
      </c>
      <c r="B24" s="49">
        <v>3978</v>
      </c>
      <c r="C24" s="70">
        <v>1122.6</v>
      </c>
      <c r="D24" s="49"/>
      <c r="E24" s="49">
        <v>13596</v>
      </c>
      <c r="F24" s="70">
        <v>1603.4</v>
      </c>
      <c r="G24" s="49"/>
      <c r="H24" s="49">
        <v>6883</v>
      </c>
      <c r="I24" s="70">
        <v>61.3</v>
      </c>
      <c r="J24" s="9"/>
    </row>
    <row r="25" spans="1:10" ht="12.75" customHeight="1">
      <c r="A25" s="77">
        <v>2008</v>
      </c>
      <c r="B25" s="5">
        <v>3833</v>
      </c>
      <c r="C25" s="73">
        <v>1059.3</v>
      </c>
      <c r="D25" s="5"/>
      <c r="E25" s="5">
        <v>13616</v>
      </c>
      <c r="F25" s="73">
        <v>1606</v>
      </c>
      <c r="G25" s="5"/>
      <c r="H25" s="5">
        <v>6500</v>
      </c>
      <c r="I25" s="73">
        <v>59.7</v>
      </c>
      <c r="J25" s="9"/>
    </row>
    <row r="26" spans="1:10" s="1" customFormat="1" ht="12.75" customHeight="1">
      <c r="A26" s="77" t="s">
        <v>14</v>
      </c>
      <c r="B26" s="5">
        <v>3838</v>
      </c>
      <c r="C26" s="73">
        <v>1055</v>
      </c>
      <c r="E26" s="5">
        <v>13594</v>
      </c>
      <c r="F26" s="73">
        <v>1628</v>
      </c>
      <c r="H26" s="5">
        <v>6422</v>
      </c>
      <c r="I26" s="73">
        <v>59</v>
      </c>
      <c r="J26" s="9"/>
    </row>
    <row r="27" spans="1:10" s="1" customFormat="1" ht="12.75" customHeight="1">
      <c r="A27" s="77" t="s">
        <v>15</v>
      </c>
      <c r="B27" s="5">
        <v>3862</v>
      </c>
      <c r="C27" s="73">
        <v>1075.3</v>
      </c>
      <c r="E27" s="5">
        <v>13764</v>
      </c>
      <c r="F27" s="73">
        <v>1672.9</v>
      </c>
      <c r="H27" s="5">
        <v>5988</v>
      </c>
      <c r="I27" s="73">
        <v>54.3</v>
      </c>
      <c r="J27" s="9"/>
    </row>
    <row r="28" spans="1:9" ht="9" customHeight="1">
      <c r="A28" s="50"/>
      <c r="B28" s="14"/>
      <c r="C28" s="14"/>
      <c r="D28" s="14"/>
      <c r="E28" s="14"/>
      <c r="F28" s="14"/>
      <c r="G28" s="14"/>
      <c r="H28" s="14"/>
      <c r="I28" s="14"/>
    </row>
    <row r="29" spans="1:9" ht="13.5" customHeight="1">
      <c r="A29" s="30" t="s">
        <v>43</v>
      </c>
      <c r="B29" s="31"/>
      <c r="C29" s="31"/>
      <c r="D29" s="31"/>
      <c r="E29" s="15"/>
      <c r="F29" s="15"/>
      <c r="G29" s="15"/>
      <c r="H29" s="15"/>
      <c r="I29" s="15"/>
    </row>
    <row r="30" ht="12.75" customHeight="1"/>
    <row r="31" spans="1:9" ht="12.75" customHeight="1">
      <c r="A31" s="54"/>
      <c r="B31" s="55"/>
      <c r="C31" s="55"/>
      <c r="D31" s="55"/>
      <c r="E31" s="55"/>
      <c r="F31" s="55"/>
      <c r="G31" s="55"/>
      <c r="H31" s="55"/>
      <c r="I31" s="55"/>
    </row>
    <row r="32" spans="1:9" ht="12.75" customHeight="1">
      <c r="A32" s="54"/>
      <c r="B32" s="55"/>
      <c r="C32" s="55"/>
      <c r="D32" s="55"/>
      <c r="E32" s="55"/>
      <c r="F32" s="55"/>
      <c r="G32" s="55"/>
      <c r="H32" s="55"/>
      <c r="I32" s="55"/>
    </row>
    <row r="33" spans="1:9" ht="12.75" customHeight="1">
      <c r="A33" s="54"/>
      <c r="B33" s="55"/>
      <c r="C33" s="55"/>
      <c r="D33" s="55"/>
      <c r="E33" s="55"/>
      <c r="F33" s="55"/>
      <c r="G33" s="55"/>
      <c r="H33" s="55"/>
      <c r="I33" s="55"/>
    </row>
    <row r="34" ht="9" customHeight="1"/>
    <row r="37" spans="2:9" ht="12.75">
      <c r="B37" s="9"/>
      <c r="C37" s="9"/>
      <c r="D37" s="9"/>
      <c r="E37" s="9"/>
      <c r="F37" s="9"/>
      <c r="G37" s="9"/>
      <c r="H37" s="9"/>
      <c r="I37" s="9"/>
    </row>
    <row r="38" ht="12.75" customHeight="1"/>
    <row r="39" spans="2:9" ht="12.75" customHeight="1">
      <c r="B39" s="9"/>
      <c r="C39" s="9"/>
      <c r="D39" s="9"/>
      <c r="E39" s="9"/>
      <c r="F39" s="9"/>
      <c r="G39" s="9"/>
      <c r="H39" s="9"/>
      <c r="I39" s="9"/>
    </row>
    <row r="73" ht="25.5" customHeight="1"/>
    <row r="74" ht="12.75" customHeight="1"/>
  </sheetData>
  <sheetProtection/>
  <mergeCells count="8">
    <mergeCell ref="A22:I22"/>
    <mergeCell ref="A2:A3"/>
    <mergeCell ref="B2:C2"/>
    <mergeCell ref="E2:F2"/>
    <mergeCell ref="H2:I2"/>
    <mergeCell ref="A4:I4"/>
    <mergeCell ref="A10:I10"/>
    <mergeCell ref="A16:I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1.7109375" style="4" customWidth="1"/>
    <col min="2" max="2" width="10.7109375" style="4" customWidth="1"/>
    <col min="3" max="3" width="13.140625" style="4" customWidth="1"/>
    <col min="4" max="4" width="10.7109375" style="4" customWidth="1"/>
    <col min="5" max="5" width="9.57421875" style="4" customWidth="1"/>
    <col min="6" max="6" width="10.00390625" style="4" customWidth="1"/>
    <col min="7" max="7" width="10.00390625" style="4" bestFit="1" customWidth="1"/>
    <col min="8" max="16384" width="9.140625" style="4" customWidth="1"/>
  </cols>
  <sheetData>
    <row r="1" spans="1:6" ht="24" customHeight="1">
      <c r="A1" s="2" t="s">
        <v>27</v>
      </c>
      <c r="B1" s="3"/>
      <c r="C1" s="3"/>
      <c r="D1" s="3"/>
      <c r="E1" s="3"/>
      <c r="F1" s="3"/>
    </row>
    <row r="2" spans="1:6" ht="33" customHeight="1">
      <c r="A2" s="56"/>
      <c r="B2" s="52" t="s">
        <v>88</v>
      </c>
      <c r="C2" s="52" t="s">
        <v>89</v>
      </c>
      <c r="D2" s="52" t="s">
        <v>90</v>
      </c>
      <c r="E2" s="52" t="s">
        <v>91</v>
      </c>
      <c r="F2" s="52" t="s">
        <v>37</v>
      </c>
    </row>
    <row r="3" spans="1:6" ht="24.75" customHeight="1">
      <c r="A3" s="98" t="s">
        <v>42</v>
      </c>
      <c r="B3" s="98"/>
      <c r="C3" s="98"/>
      <c r="D3" s="98"/>
      <c r="E3" s="98"/>
      <c r="F3" s="98"/>
    </row>
    <row r="4" spans="1:8" ht="12.75" customHeight="1">
      <c r="A4" s="53" t="s">
        <v>13</v>
      </c>
      <c r="B4" s="67">
        <v>6346</v>
      </c>
      <c r="C4" s="67">
        <v>476</v>
      </c>
      <c r="D4" s="67">
        <v>3</v>
      </c>
      <c r="E4" s="63">
        <v>163</v>
      </c>
      <c r="F4" s="67">
        <v>6988</v>
      </c>
      <c r="G4" s="8"/>
      <c r="H4" s="8"/>
    </row>
    <row r="5" spans="1:8" ht="12.75" customHeight="1">
      <c r="A5" s="53" t="s">
        <v>14</v>
      </c>
      <c r="B5" s="67">
        <v>6736</v>
      </c>
      <c r="C5" s="67">
        <v>495</v>
      </c>
      <c r="D5" s="67">
        <v>1</v>
      </c>
      <c r="E5" s="67">
        <v>185</v>
      </c>
      <c r="F5" s="67">
        <v>7417</v>
      </c>
      <c r="G5" s="8"/>
      <c r="H5" s="8"/>
    </row>
    <row r="6" spans="1:8" ht="12.75" customHeight="1">
      <c r="A6" s="53" t="s">
        <v>15</v>
      </c>
      <c r="B6" s="67">
        <v>7632</v>
      </c>
      <c r="C6" s="67">
        <v>482</v>
      </c>
      <c r="D6" s="67">
        <v>0</v>
      </c>
      <c r="E6" s="67">
        <f>184+13</f>
        <v>197</v>
      </c>
      <c r="F6" s="67">
        <f>SUM(B6:E6)</f>
        <v>8311</v>
      </c>
      <c r="G6" s="8"/>
      <c r="H6" s="8"/>
    </row>
    <row r="7" spans="1:8" ht="12.75" customHeight="1">
      <c r="A7" s="53" t="s">
        <v>16</v>
      </c>
      <c r="B7" s="67">
        <v>6636</v>
      </c>
      <c r="C7" s="67">
        <v>526</v>
      </c>
      <c r="D7" s="67">
        <v>2</v>
      </c>
      <c r="E7" s="67">
        <f>295+10</f>
        <v>305</v>
      </c>
      <c r="F7" s="67">
        <f>SUM(B7:E7)</f>
        <v>7469</v>
      </c>
      <c r="G7" s="8"/>
      <c r="H7" s="8"/>
    </row>
    <row r="8" spans="1:8" ht="12.75" customHeight="1">
      <c r="A8" s="53" t="s">
        <v>17</v>
      </c>
      <c r="B8" s="67">
        <v>7056</v>
      </c>
      <c r="C8" s="67">
        <v>510</v>
      </c>
      <c r="D8" s="67" t="s">
        <v>18</v>
      </c>
      <c r="E8" s="67">
        <v>339</v>
      </c>
      <c r="F8" s="67">
        <v>7918</v>
      </c>
      <c r="G8" s="8"/>
      <c r="H8" s="8"/>
    </row>
    <row r="9" spans="1:6" ht="18" customHeight="1">
      <c r="A9" s="82" t="s">
        <v>38</v>
      </c>
      <c r="B9" s="82"/>
      <c r="C9" s="82"/>
      <c r="D9" s="82"/>
      <c r="E9" s="82"/>
      <c r="F9" s="82"/>
    </row>
    <row r="10" spans="1:9" s="7" customFormat="1" ht="12.75">
      <c r="A10" s="53" t="s">
        <v>13</v>
      </c>
      <c r="B10" s="63">
        <f>6346+6313+4421+4028+2444+1409+1271+100</f>
        <v>26332</v>
      </c>
      <c r="C10" s="63">
        <f>476+168+401+76+95+220+133+40</f>
        <v>1609</v>
      </c>
      <c r="D10" s="63">
        <f>3+2+1+0</f>
        <v>6</v>
      </c>
      <c r="E10" s="63">
        <f>155+8+159+257+12+51+81+87+4+96+13</f>
        <v>923</v>
      </c>
      <c r="F10" s="63">
        <f>6988+6640+5093+4155+2620+1721+1500+153</f>
        <v>28870</v>
      </c>
      <c r="G10" s="6"/>
      <c r="H10" s="5"/>
      <c r="I10" s="6"/>
    </row>
    <row r="11" spans="1:9" s="7" customFormat="1" ht="12.75" customHeight="1">
      <c r="A11" s="53" t="s">
        <v>14</v>
      </c>
      <c r="B11" s="63">
        <f>6736+6119+5561+3215+1363+1255+1233+113</f>
        <v>25595</v>
      </c>
      <c r="C11" s="63">
        <f>495+196+436+79+241+157+68+39</f>
        <v>1711</v>
      </c>
      <c r="D11" s="63">
        <v>6</v>
      </c>
      <c r="E11" s="63">
        <f>174+11+236+3+268+11+57+107+5+109+2+50+10</f>
        <v>1043</v>
      </c>
      <c r="F11" s="63">
        <f>SUM(B11:E11)</f>
        <v>28355</v>
      </c>
      <c r="G11" s="5"/>
      <c r="H11" s="5"/>
      <c r="I11" s="6"/>
    </row>
    <row r="12" spans="1:8" s="7" customFormat="1" ht="12.75">
      <c r="A12" s="53" t="s">
        <v>15</v>
      </c>
      <c r="B12" s="63">
        <f>7632+6234+4501+1862+1350+1275+1256+137</f>
        <v>24247</v>
      </c>
      <c r="C12" s="63">
        <f>482+222+454+66+272+176+82+38</f>
        <v>1792</v>
      </c>
      <c r="D12" s="63">
        <v>0</v>
      </c>
      <c r="E12" s="63">
        <f>184+13+289+4+356+8+57+129+129+64+17</f>
        <v>1250</v>
      </c>
      <c r="F12" s="63">
        <f>8311+6749+5319+1985+1751+1580+1402+192</f>
        <v>27289</v>
      </c>
      <c r="H12" s="5"/>
    </row>
    <row r="13" spans="1:8" ht="12.75" customHeight="1">
      <c r="A13" s="53" t="s">
        <v>16</v>
      </c>
      <c r="B13" s="63">
        <f>6636+6471+4166+2124+1475+1263+1178+177</f>
        <v>23490</v>
      </c>
      <c r="C13" s="63">
        <f>526+214+464+72+288+200+98+36</f>
        <v>1898</v>
      </c>
      <c r="D13" s="63">
        <v>16</v>
      </c>
      <c r="E13" s="63">
        <f>295+10+425+4+441+4+74+128+5+146+71+18</f>
        <v>1621</v>
      </c>
      <c r="F13" s="63">
        <f>7469+7115+5081+2272+1896+1612+1348+232</f>
        <v>27025</v>
      </c>
      <c r="G13" s="8"/>
      <c r="H13" s="8"/>
    </row>
    <row r="14" spans="1:8" ht="12.75" customHeight="1">
      <c r="A14" s="53" t="s">
        <v>17</v>
      </c>
      <c r="B14" s="63">
        <v>25087</v>
      </c>
      <c r="C14" s="63">
        <v>1857</v>
      </c>
      <c r="D14" s="63" t="s">
        <v>20</v>
      </c>
      <c r="E14" s="63">
        <v>1306</v>
      </c>
      <c r="F14" s="63">
        <v>28292</v>
      </c>
      <c r="G14" s="8"/>
      <c r="H14" s="8"/>
    </row>
    <row r="15" spans="1:6" ht="18" customHeight="1">
      <c r="A15" s="82" t="s">
        <v>39</v>
      </c>
      <c r="B15" s="82"/>
      <c r="C15" s="82"/>
      <c r="D15" s="82"/>
      <c r="E15" s="82"/>
      <c r="F15" s="82"/>
    </row>
    <row r="16" spans="1:6" ht="12.75">
      <c r="A16" s="53" t="s">
        <v>13</v>
      </c>
      <c r="B16" s="63">
        <v>15705</v>
      </c>
      <c r="C16" s="63">
        <v>3438</v>
      </c>
      <c r="D16" s="63">
        <v>45</v>
      </c>
      <c r="E16" s="63">
        <v>1596</v>
      </c>
      <c r="F16" s="63">
        <v>20784</v>
      </c>
    </row>
    <row r="17" spans="1:6" ht="12.75">
      <c r="A17" s="53" t="s">
        <v>14</v>
      </c>
      <c r="B17" s="63">
        <v>14867</v>
      </c>
      <c r="C17" s="63">
        <v>3512</v>
      </c>
      <c r="D17" s="63">
        <v>50</v>
      </c>
      <c r="E17" s="63">
        <v>1725</v>
      </c>
      <c r="F17" s="63">
        <v>20154</v>
      </c>
    </row>
    <row r="18" spans="1:6" ht="12.75">
      <c r="A18" s="53" t="s">
        <v>15</v>
      </c>
      <c r="B18" s="63">
        <v>14432</v>
      </c>
      <c r="C18" s="63">
        <v>3800</v>
      </c>
      <c r="D18" s="63">
        <v>44</v>
      </c>
      <c r="E18" s="63">
        <v>2098</v>
      </c>
      <c r="F18" s="63">
        <v>20374</v>
      </c>
    </row>
    <row r="19" spans="1:11" ht="12.75">
      <c r="A19" s="53" t="s">
        <v>16</v>
      </c>
      <c r="B19" s="63">
        <v>14415</v>
      </c>
      <c r="C19" s="63">
        <v>4267</v>
      </c>
      <c r="D19" s="63">
        <v>47</v>
      </c>
      <c r="E19" s="63">
        <v>2515</v>
      </c>
      <c r="F19" s="63">
        <v>21244</v>
      </c>
      <c r="G19" s="63"/>
      <c r="H19" s="63"/>
      <c r="I19" s="63"/>
      <c r="J19" s="63"/>
      <c r="K19" s="63"/>
    </row>
    <row r="20" spans="1:11" ht="12.75">
      <c r="A20" s="53" t="s">
        <v>17</v>
      </c>
      <c r="B20" s="63">
        <f>+B26-B14</f>
        <v>15059</v>
      </c>
      <c r="C20" s="63">
        <f>+C26-C14</f>
        <v>3740</v>
      </c>
      <c r="D20" s="63" t="s">
        <v>21</v>
      </c>
      <c r="E20" s="63">
        <f>+E26-E14</f>
        <v>2363</v>
      </c>
      <c r="F20" s="63">
        <f>+F26-F14</f>
        <v>21417</v>
      </c>
      <c r="G20" s="63"/>
      <c r="H20" s="63"/>
      <c r="I20" s="63"/>
      <c r="J20" s="63"/>
      <c r="K20" s="63"/>
    </row>
    <row r="21" spans="1:6" ht="18" customHeight="1">
      <c r="A21" s="82" t="s">
        <v>40</v>
      </c>
      <c r="B21" s="82"/>
      <c r="C21" s="82"/>
      <c r="D21" s="82"/>
      <c r="E21" s="82"/>
      <c r="F21" s="82"/>
    </row>
    <row r="22" spans="1:11" ht="12.75">
      <c r="A22" s="53" t="s">
        <v>13</v>
      </c>
      <c r="B22" s="67">
        <v>42037</v>
      </c>
      <c r="C22" s="67">
        <v>5047</v>
      </c>
      <c r="D22" s="67">
        <v>51</v>
      </c>
      <c r="E22" s="63">
        <f>2324+195</f>
        <v>2519</v>
      </c>
      <c r="F22" s="67">
        <v>49654</v>
      </c>
      <c r="G22" s="8"/>
      <c r="H22" s="8"/>
      <c r="I22" s="8"/>
      <c r="J22" s="8"/>
      <c r="K22" s="8"/>
    </row>
    <row r="23" spans="1:11" ht="12.75">
      <c r="A23" s="53" t="s">
        <v>14</v>
      </c>
      <c r="B23" s="67">
        <v>40462</v>
      </c>
      <c r="C23" s="67">
        <v>5223</v>
      </c>
      <c r="D23" s="67">
        <v>56</v>
      </c>
      <c r="E23" s="67">
        <f>2564+204</f>
        <v>2768</v>
      </c>
      <c r="F23" s="67">
        <f>SUM(B23:E23)</f>
        <v>48509</v>
      </c>
      <c r="G23" s="8"/>
      <c r="H23" s="8"/>
      <c r="I23" s="8"/>
      <c r="J23" s="8"/>
      <c r="K23" s="8"/>
    </row>
    <row r="24" spans="1:11" ht="12.75">
      <c r="A24" s="53" t="s">
        <v>15</v>
      </c>
      <c r="B24" s="67">
        <v>38679</v>
      </c>
      <c r="C24" s="67">
        <v>5592</v>
      </c>
      <c r="D24" s="67">
        <v>44</v>
      </c>
      <c r="E24" s="67">
        <f>3128+220</f>
        <v>3348</v>
      </c>
      <c r="F24" s="67">
        <f>SUM(B24:E24)</f>
        <v>47663</v>
      </c>
      <c r="G24" s="8"/>
      <c r="H24" s="8"/>
      <c r="I24" s="8"/>
      <c r="J24" s="8"/>
      <c r="K24" s="8"/>
    </row>
    <row r="25" spans="1:11" ht="12.75">
      <c r="A25" s="53" t="s">
        <v>16</v>
      </c>
      <c r="B25" s="67">
        <v>37905</v>
      </c>
      <c r="C25" s="67">
        <v>6165</v>
      </c>
      <c r="D25" s="67">
        <v>63</v>
      </c>
      <c r="E25" s="67">
        <f>3906+230</f>
        <v>4136</v>
      </c>
      <c r="F25" s="67">
        <f>SUM(B25:E25)</f>
        <v>48269</v>
      </c>
      <c r="G25" s="8"/>
      <c r="H25" s="8"/>
      <c r="I25" s="8"/>
      <c r="J25" s="8"/>
      <c r="K25" s="8"/>
    </row>
    <row r="26" spans="1:11" ht="12.75">
      <c r="A26" s="53" t="s">
        <v>17</v>
      </c>
      <c r="B26" s="67">
        <v>40146</v>
      </c>
      <c r="C26" s="67">
        <v>5597</v>
      </c>
      <c r="D26" s="67" t="s">
        <v>19</v>
      </c>
      <c r="E26" s="67">
        <v>3669</v>
      </c>
      <c r="F26" s="67">
        <v>49709</v>
      </c>
      <c r="G26" s="8"/>
      <c r="H26" s="8"/>
      <c r="I26" s="8"/>
      <c r="J26" s="8"/>
      <c r="K26" s="8"/>
    </row>
    <row r="27" spans="1:6" ht="12.75">
      <c r="A27" s="50"/>
      <c r="B27" s="14"/>
      <c r="C27" s="14"/>
      <c r="D27" s="14"/>
      <c r="E27" s="14"/>
      <c r="F27" s="14"/>
    </row>
    <row r="28" spans="1:6" ht="27.75" customHeight="1">
      <c r="A28" s="97" t="s">
        <v>87</v>
      </c>
      <c r="B28" s="97"/>
      <c r="C28" s="97"/>
      <c r="D28" s="97"/>
      <c r="E28" s="97"/>
      <c r="F28" s="97"/>
    </row>
    <row r="29" spans="1:9" ht="27.75" customHeight="1">
      <c r="A29" s="99" t="s">
        <v>92</v>
      </c>
      <c r="B29" s="99"/>
      <c r="C29" s="99"/>
      <c r="D29" s="99"/>
      <c r="E29" s="99"/>
      <c r="F29" s="99"/>
      <c r="I29" s="57"/>
    </row>
  </sheetData>
  <sheetProtection/>
  <mergeCells count="6">
    <mergeCell ref="A28:F28"/>
    <mergeCell ref="A21:F21"/>
    <mergeCell ref="A3:F3"/>
    <mergeCell ref="A9:F9"/>
    <mergeCell ref="A15:F15"/>
    <mergeCell ref="A29:F2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L17" sqref="L17"/>
    </sheetView>
  </sheetViews>
  <sheetFormatPr defaultColWidth="9.140625" defaultRowHeight="12.75"/>
  <cols>
    <col min="1" max="1" width="12.7109375" style="4" customWidth="1"/>
    <col min="2" max="3" width="10.7109375" style="4" customWidth="1"/>
    <col min="4" max="4" width="0.85546875" style="4" customWidth="1"/>
    <col min="5" max="6" width="10.7109375" style="4" customWidth="1"/>
    <col min="7" max="7" width="0.85546875" style="4" customWidth="1"/>
    <col min="8" max="9" width="10.7109375" style="4" customWidth="1"/>
    <col min="10" max="16384" width="9.140625" style="4" customWidth="1"/>
  </cols>
  <sheetData>
    <row r="1" spans="1:9" ht="24.75" customHeight="1">
      <c r="A1" s="2" t="s">
        <v>28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90"/>
      <c r="B2" s="100" t="s">
        <v>94</v>
      </c>
      <c r="C2" s="100"/>
      <c r="D2" s="17"/>
      <c r="E2" s="100" t="s">
        <v>95</v>
      </c>
      <c r="F2" s="100"/>
      <c r="G2" s="17"/>
      <c r="H2" s="100" t="s">
        <v>96</v>
      </c>
      <c r="I2" s="100"/>
    </row>
    <row r="3" spans="1:9" ht="25.5" customHeight="1">
      <c r="A3" s="91"/>
      <c r="B3" s="52" t="s">
        <v>97</v>
      </c>
      <c r="C3" s="52" t="s">
        <v>98</v>
      </c>
      <c r="D3" s="18"/>
      <c r="E3" s="52" t="s">
        <v>97</v>
      </c>
      <c r="F3" s="52" t="s">
        <v>98</v>
      </c>
      <c r="G3" s="18"/>
      <c r="H3" s="52" t="s">
        <v>97</v>
      </c>
      <c r="I3" s="52" t="s">
        <v>98</v>
      </c>
    </row>
    <row r="4" spans="1:9" ht="24.75" customHeight="1">
      <c r="A4" s="93" t="s">
        <v>42</v>
      </c>
      <c r="B4" s="93"/>
      <c r="C4" s="93"/>
      <c r="D4" s="93"/>
      <c r="E4" s="93"/>
      <c r="F4" s="93"/>
      <c r="G4" s="93"/>
      <c r="H4" s="93"/>
      <c r="I4" s="93"/>
    </row>
    <row r="5" spans="1:9" ht="12.75" customHeight="1">
      <c r="A5" s="53" t="s">
        <v>12</v>
      </c>
      <c r="B5" s="49">
        <v>66</v>
      </c>
      <c r="C5" s="49">
        <v>967</v>
      </c>
      <c r="E5" s="49">
        <v>47</v>
      </c>
      <c r="F5" s="49">
        <v>1348</v>
      </c>
      <c r="H5" s="49">
        <v>91</v>
      </c>
      <c r="I5" s="49">
        <v>1869</v>
      </c>
    </row>
    <row r="6" spans="1:9" ht="12.75" customHeight="1">
      <c r="A6" s="53" t="s">
        <v>13</v>
      </c>
      <c r="B6" s="49">
        <v>75</v>
      </c>
      <c r="C6" s="49">
        <v>1106</v>
      </c>
      <c r="E6" s="49">
        <v>49</v>
      </c>
      <c r="F6" s="49">
        <v>1465</v>
      </c>
      <c r="H6" s="49">
        <v>87</v>
      </c>
      <c r="I6" s="49">
        <v>1936</v>
      </c>
    </row>
    <row r="7" spans="1:9" ht="12.75" customHeight="1">
      <c r="A7" s="53" t="s">
        <v>14</v>
      </c>
      <c r="B7" s="49">
        <v>114</v>
      </c>
      <c r="C7" s="49">
        <v>1685</v>
      </c>
      <c r="E7" s="49">
        <v>70</v>
      </c>
      <c r="F7" s="49">
        <v>1809</v>
      </c>
      <c r="H7" s="49">
        <v>99</v>
      </c>
      <c r="I7" s="49">
        <v>2172</v>
      </c>
    </row>
    <row r="8" spans="1:9" ht="12.75" customHeight="1">
      <c r="A8" s="53" t="s">
        <v>15</v>
      </c>
      <c r="B8" s="49">
        <v>126</v>
      </c>
      <c r="C8" s="49">
        <v>1859</v>
      </c>
      <c r="E8" s="49">
        <v>83</v>
      </c>
      <c r="F8" s="49">
        <v>1980</v>
      </c>
      <c r="H8" s="49">
        <v>101</v>
      </c>
      <c r="I8" s="49">
        <v>2164</v>
      </c>
    </row>
    <row r="9" spans="1:10" ht="12.75" customHeight="1">
      <c r="A9" s="53" t="s">
        <v>16</v>
      </c>
      <c r="B9" s="49">
        <v>134</v>
      </c>
      <c r="C9" s="49">
        <v>2044</v>
      </c>
      <c r="E9" s="49">
        <v>85</v>
      </c>
      <c r="F9" s="49">
        <v>1970</v>
      </c>
      <c r="H9" s="49">
        <v>92</v>
      </c>
      <c r="I9" s="49">
        <v>1890</v>
      </c>
      <c r="J9" s="49"/>
    </row>
    <row r="10" spans="1:9" ht="18" customHeight="1">
      <c r="A10" s="82" t="s">
        <v>93</v>
      </c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5" t="s">
        <v>2</v>
      </c>
      <c r="B11" s="49">
        <v>9</v>
      </c>
      <c r="C11" s="49">
        <v>83</v>
      </c>
      <c r="D11" s="49">
        <v>2</v>
      </c>
      <c r="E11" s="49">
        <v>2</v>
      </c>
      <c r="F11" s="49">
        <v>28</v>
      </c>
      <c r="G11" s="49"/>
      <c r="H11" s="49">
        <v>1</v>
      </c>
      <c r="I11" s="49">
        <v>16</v>
      </c>
    </row>
    <row r="12" spans="1:9" ht="12.75" customHeight="1">
      <c r="A12" s="15" t="s">
        <v>3</v>
      </c>
      <c r="B12" s="49" t="s">
        <v>1</v>
      </c>
      <c r="C12" s="5" t="s">
        <v>1</v>
      </c>
      <c r="E12" s="5" t="s">
        <v>1</v>
      </c>
      <c r="F12" s="5" t="s">
        <v>1</v>
      </c>
      <c r="H12" s="5" t="s">
        <v>1</v>
      </c>
      <c r="I12" s="5" t="s">
        <v>1</v>
      </c>
    </row>
    <row r="13" spans="1:9" ht="12.75" customHeight="1">
      <c r="A13" s="15" t="s">
        <v>4</v>
      </c>
      <c r="B13" s="49">
        <v>38</v>
      </c>
      <c r="C13" s="49">
        <v>599</v>
      </c>
      <c r="D13" s="49"/>
      <c r="E13" s="49">
        <v>23</v>
      </c>
      <c r="F13" s="49">
        <v>466</v>
      </c>
      <c r="G13" s="49"/>
      <c r="H13" s="49">
        <v>9</v>
      </c>
      <c r="I13" s="49">
        <v>197</v>
      </c>
    </row>
    <row r="14" spans="1:9" ht="12.75" customHeight="1">
      <c r="A14" s="15" t="s">
        <v>5</v>
      </c>
      <c r="B14" s="49">
        <v>2</v>
      </c>
      <c r="C14" s="49">
        <v>27</v>
      </c>
      <c r="D14" s="49"/>
      <c r="E14" s="49">
        <v>3</v>
      </c>
      <c r="F14" s="49">
        <v>46</v>
      </c>
      <c r="G14" s="49"/>
      <c r="H14" s="49">
        <v>1</v>
      </c>
      <c r="I14" s="49">
        <v>16</v>
      </c>
    </row>
    <row r="15" spans="1:9" ht="12.75" customHeight="1">
      <c r="A15" s="15" t="s">
        <v>6</v>
      </c>
      <c r="B15" s="49">
        <v>23</v>
      </c>
      <c r="C15" s="49">
        <v>308</v>
      </c>
      <c r="D15" s="49"/>
      <c r="E15" s="49">
        <v>488</v>
      </c>
      <c r="F15" s="49">
        <v>380</v>
      </c>
      <c r="G15" s="49">
        <v>894</v>
      </c>
      <c r="H15" s="49">
        <v>47</v>
      </c>
      <c r="I15" s="49">
        <v>763</v>
      </c>
    </row>
    <row r="16" spans="1:9" ht="12.75" customHeight="1">
      <c r="A16" s="15" t="s">
        <v>7</v>
      </c>
      <c r="B16" s="49">
        <v>10</v>
      </c>
      <c r="C16" s="49">
        <v>145</v>
      </c>
      <c r="D16" s="49"/>
      <c r="E16" s="49">
        <v>3</v>
      </c>
      <c r="F16" s="49">
        <v>33</v>
      </c>
      <c r="G16" s="49"/>
      <c r="H16" s="49">
        <v>0</v>
      </c>
      <c r="I16" s="49" t="s">
        <v>1</v>
      </c>
    </row>
    <row r="17" spans="1:9" ht="12.75" customHeight="1">
      <c r="A17" s="15" t="s">
        <v>8</v>
      </c>
      <c r="B17" s="49">
        <v>16</v>
      </c>
      <c r="C17" s="49">
        <v>222</v>
      </c>
      <c r="D17" s="49"/>
      <c r="E17" s="49">
        <v>11</v>
      </c>
      <c r="F17" s="49">
        <v>186</v>
      </c>
      <c r="G17" s="49"/>
      <c r="H17" s="49">
        <v>8</v>
      </c>
      <c r="I17" s="49">
        <v>124</v>
      </c>
    </row>
    <row r="18" spans="1:9" ht="12.75" customHeight="1">
      <c r="A18" s="15" t="s">
        <v>9</v>
      </c>
      <c r="B18" s="49">
        <v>29</v>
      </c>
      <c r="C18" s="49">
        <v>511</v>
      </c>
      <c r="D18" s="49"/>
      <c r="E18" s="49">
        <v>21</v>
      </c>
      <c r="F18" s="49">
        <v>774</v>
      </c>
      <c r="G18" s="49"/>
      <c r="H18" s="49">
        <v>19</v>
      </c>
      <c r="I18" s="49">
        <v>665</v>
      </c>
    </row>
    <row r="19" spans="1:9" ht="12.75" customHeight="1">
      <c r="A19" s="15" t="s">
        <v>10</v>
      </c>
      <c r="B19" s="49">
        <v>7</v>
      </c>
      <c r="C19" s="49">
        <v>149</v>
      </c>
      <c r="D19" s="49"/>
      <c r="E19" s="49">
        <v>4</v>
      </c>
      <c r="F19" s="49">
        <v>57</v>
      </c>
      <c r="G19" s="49"/>
      <c r="H19" s="49">
        <v>7</v>
      </c>
      <c r="I19" s="49">
        <v>109</v>
      </c>
    </row>
    <row r="20" spans="1:9" s="7" customFormat="1" ht="18" customHeight="1">
      <c r="A20" s="82" t="s">
        <v>82</v>
      </c>
      <c r="B20" s="82"/>
      <c r="C20" s="82"/>
      <c r="D20" s="82"/>
      <c r="E20" s="82"/>
      <c r="F20" s="82"/>
      <c r="G20" s="82"/>
      <c r="H20" s="82"/>
      <c r="I20" s="82"/>
    </row>
    <row r="21" spans="1:17" ht="12.75" customHeight="1">
      <c r="A21" s="15" t="s">
        <v>79</v>
      </c>
      <c r="B21" s="5">
        <v>854</v>
      </c>
      <c r="C21" s="5">
        <v>10668</v>
      </c>
      <c r="D21" s="5"/>
      <c r="E21" s="5">
        <v>580</v>
      </c>
      <c r="F21" s="5">
        <v>9838</v>
      </c>
      <c r="G21" s="5"/>
      <c r="H21" s="5">
        <v>962</v>
      </c>
      <c r="I21" s="5">
        <v>12955</v>
      </c>
      <c r="J21" s="5"/>
      <c r="K21" s="5"/>
      <c r="L21" s="5"/>
      <c r="M21" s="5"/>
      <c r="N21" s="5"/>
      <c r="O21" s="5"/>
      <c r="P21" s="5"/>
      <c r="Q21" s="5"/>
    </row>
    <row r="22" spans="1:17" ht="12.75" customHeight="1">
      <c r="A22" s="15" t="s">
        <v>80</v>
      </c>
      <c r="B22" s="5">
        <f>+B23-B21</f>
        <v>7063</v>
      </c>
      <c r="C22" s="5">
        <f aca="true" t="shared" si="0" ref="C22:I22">+C23-C21</f>
        <v>79508</v>
      </c>
      <c r="D22" s="5">
        <f t="shared" si="0"/>
        <v>0</v>
      </c>
      <c r="E22" s="5">
        <f t="shared" si="0"/>
        <v>3628</v>
      </c>
      <c r="F22" s="5">
        <f t="shared" si="0"/>
        <v>48497</v>
      </c>
      <c r="G22" s="5">
        <f t="shared" si="0"/>
        <v>0</v>
      </c>
      <c r="H22" s="5">
        <f t="shared" si="0"/>
        <v>1923</v>
      </c>
      <c r="I22" s="5">
        <f t="shared" si="0"/>
        <v>29930</v>
      </c>
      <c r="J22" s="5"/>
      <c r="K22" s="5"/>
      <c r="L22" s="5"/>
      <c r="M22" s="5"/>
      <c r="N22" s="5"/>
      <c r="O22" s="5"/>
      <c r="P22" s="5"/>
      <c r="Q22" s="5"/>
    </row>
    <row r="23" spans="1:17" s="1" customFormat="1" ht="12.75" customHeight="1">
      <c r="A23" s="15" t="s">
        <v>40</v>
      </c>
      <c r="B23" s="5">
        <v>7917</v>
      </c>
      <c r="C23" s="5">
        <v>90176</v>
      </c>
      <c r="D23" s="5"/>
      <c r="E23" s="5">
        <v>4208</v>
      </c>
      <c r="F23" s="5">
        <v>58335</v>
      </c>
      <c r="G23" s="5"/>
      <c r="H23" s="5">
        <v>2885</v>
      </c>
      <c r="I23" s="5">
        <v>42885</v>
      </c>
      <c r="J23" s="5"/>
      <c r="K23" s="5"/>
      <c r="L23" s="5"/>
      <c r="M23" s="5"/>
      <c r="N23" s="5"/>
      <c r="O23" s="5"/>
      <c r="P23" s="5"/>
      <c r="Q23" s="5"/>
    </row>
    <row r="24" spans="1:9" s="1" customFormat="1" ht="24.75" customHeight="1">
      <c r="A24" s="61" t="s">
        <v>81</v>
      </c>
      <c r="B24" s="55">
        <f>+B9*100/B23</f>
        <v>1.6925603132499685</v>
      </c>
      <c r="C24" s="55">
        <f aca="true" t="shared" si="1" ref="C24:I24">+C9*100/C23</f>
        <v>2.2666784953867993</v>
      </c>
      <c r="D24" s="55"/>
      <c r="E24" s="55">
        <f t="shared" si="1"/>
        <v>2.0199619771863118</v>
      </c>
      <c r="F24" s="55">
        <f t="shared" si="1"/>
        <v>3.3770463701037112</v>
      </c>
      <c r="G24" s="55"/>
      <c r="H24" s="55">
        <f t="shared" si="1"/>
        <v>3.1889081455805894</v>
      </c>
      <c r="I24" s="55">
        <f t="shared" si="1"/>
        <v>4.4071353620146905</v>
      </c>
    </row>
    <row r="25" spans="1:9" ht="12.75" customHeight="1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3.5" customHeight="1">
      <c r="A26" s="30" t="s">
        <v>43</v>
      </c>
      <c r="B26" s="31"/>
      <c r="C26" s="31"/>
      <c r="D26" s="31"/>
      <c r="E26" s="15"/>
      <c r="F26" s="15"/>
      <c r="G26" s="15"/>
      <c r="H26" s="15"/>
      <c r="I26" s="15"/>
    </row>
    <row r="30" spans="2:9" ht="12.75">
      <c r="B30" s="8"/>
      <c r="C30" s="8"/>
      <c r="D30" s="8"/>
      <c r="E30" s="8"/>
      <c r="F30" s="8"/>
      <c r="G30" s="8"/>
      <c r="H30" s="8"/>
      <c r="I30" s="8"/>
    </row>
  </sheetData>
  <sheetProtection/>
  <mergeCells count="7">
    <mergeCell ref="H2:I2"/>
    <mergeCell ref="A4:I4"/>
    <mergeCell ref="A10:I10"/>
    <mergeCell ref="A20:I20"/>
    <mergeCell ref="E2:F2"/>
    <mergeCell ref="A2:A3"/>
    <mergeCell ref="B2:C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6.421875" style="4" customWidth="1"/>
    <col min="2" max="2" width="10.7109375" style="4" customWidth="1"/>
    <col min="3" max="3" width="9.140625" style="4" customWidth="1"/>
    <col min="4" max="4" width="0.85546875" style="4" customWidth="1"/>
    <col min="5" max="5" width="11.7109375" style="4" customWidth="1"/>
    <col min="6" max="16384" width="9.140625" style="4" customWidth="1"/>
  </cols>
  <sheetData>
    <row r="1" spans="1:6" ht="24.75" customHeight="1">
      <c r="A1" s="59" t="s">
        <v>29</v>
      </c>
      <c r="B1" s="2"/>
      <c r="C1" s="2"/>
      <c r="D1" s="2"/>
      <c r="E1" s="2"/>
      <c r="F1" s="2"/>
    </row>
    <row r="2" spans="1:6" ht="24.75" customHeight="1">
      <c r="A2" s="60"/>
      <c r="B2" s="2"/>
      <c r="C2" s="2"/>
      <c r="D2" s="2"/>
      <c r="E2" s="2"/>
      <c r="F2" s="2"/>
    </row>
    <row r="3" spans="1:6" ht="24.75" customHeight="1">
      <c r="A3" s="90"/>
      <c r="B3" s="100" t="s">
        <v>99</v>
      </c>
      <c r="C3" s="100"/>
      <c r="D3" s="58"/>
      <c r="E3" s="100" t="s">
        <v>37</v>
      </c>
      <c r="F3" s="100"/>
    </row>
    <row r="4" spans="1:6" ht="25.5" customHeight="1">
      <c r="A4" s="91"/>
      <c r="B4" s="52" t="s">
        <v>97</v>
      </c>
      <c r="C4" s="52" t="s">
        <v>98</v>
      </c>
      <c r="D4" s="52"/>
      <c r="E4" s="52" t="s">
        <v>97</v>
      </c>
      <c r="F4" s="52" t="s">
        <v>98</v>
      </c>
    </row>
    <row r="5" spans="1:6" ht="24.75" customHeight="1">
      <c r="A5" s="93" t="s">
        <v>42</v>
      </c>
      <c r="B5" s="93"/>
      <c r="C5" s="93"/>
      <c r="D5" s="93"/>
      <c r="E5" s="93"/>
      <c r="F5" s="93"/>
    </row>
    <row r="6" spans="1:6" ht="12.75" customHeight="1">
      <c r="A6" s="53" t="s">
        <v>12</v>
      </c>
      <c r="B6" s="49">
        <v>237</v>
      </c>
      <c r="C6" s="49">
        <v>4576</v>
      </c>
      <c r="E6" s="49">
        <v>383</v>
      </c>
      <c r="F6" s="49">
        <v>6996</v>
      </c>
    </row>
    <row r="7" spans="1:6" ht="12.75" customHeight="1">
      <c r="A7" s="53" t="s">
        <v>13</v>
      </c>
      <c r="B7" s="49">
        <v>260</v>
      </c>
      <c r="C7" s="49">
        <v>5144</v>
      </c>
      <c r="E7" s="8">
        <v>413</v>
      </c>
      <c r="F7" s="8">
        <v>7593</v>
      </c>
    </row>
    <row r="8" spans="1:6" ht="12.75" customHeight="1">
      <c r="A8" s="53" t="s">
        <v>14</v>
      </c>
      <c r="B8" s="49">
        <v>306</v>
      </c>
      <c r="C8" s="49">
        <v>6006</v>
      </c>
      <c r="E8" s="49">
        <v>486</v>
      </c>
      <c r="F8" s="49">
        <v>8811</v>
      </c>
    </row>
    <row r="9" spans="1:8" ht="12.75" customHeight="1">
      <c r="A9" s="53" t="s">
        <v>15</v>
      </c>
      <c r="B9" s="49">
        <v>326</v>
      </c>
      <c r="C9" s="49">
        <v>6355</v>
      </c>
      <c r="E9" s="49">
        <v>516</v>
      </c>
      <c r="F9" s="49">
        <v>9329</v>
      </c>
      <c r="G9" s="8"/>
      <c r="H9" s="8"/>
    </row>
    <row r="10" spans="1:8" ht="12.75" customHeight="1">
      <c r="A10" s="53" t="s">
        <v>16</v>
      </c>
      <c r="B10" s="49">
        <v>345</v>
      </c>
      <c r="C10" s="49">
        <v>6645</v>
      </c>
      <c r="E10" s="49">
        <v>536</v>
      </c>
      <c r="F10" s="49">
        <v>9619</v>
      </c>
      <c r="G10" s="8"/>
      <c r="H10" s="8"/>
    </row>
    <row r="11" spans="1:6" ht="18" customHeight="1">
      <c r="A11" s="82" t="s">
        <v>93</v>
      </c>
      <c r="B11" s="82"/>
      <c r="C11" s="82"/>
      <c r="D11" s="82"/>
      <c r="E11" s="82"/>
      <c r="F11" s="82"/>
    </row>
    <row r="12" spans="1:6" ht="12.75" customHeight="1">
      <c r="A12" s="15" t="s">
        <v>2</v>
      </c>
      <c r="B12" s="49">
        <v>19</v>
      </c>
      <c r="C12" s="49">
        <v>333</v>
      </c>
      <c r="D12" s="49"/>
      <c r="E12" s="49">
        <v>29</v>
      </c>
      <c r="F12" s="49">
        <v>429</v>
      </c>
    </row>
    <row r="13" spans="1:6" ht="12.75" customHeight="1">
      <c r="A13" s="15" t="s">
        <v>3</v>
      </c>
      <c r="B13" s="49">
        <v>14</v>
      </c>
      <c r="C13" s="49">
        <v>176</v>
      </c>
      <c r="D13" s="49"/>
      <c r="E13" s="49">
        <v>14</v>
      </c>
      <c r="F13" s="49">
        <v>176</v>
      </c>
    </row>
    <row r="14" spans="1:6" ht="12.75" customHeight="1">
      <c r="A14" s="15" t="s">
        <v>4</v>
      </c>
      <c r="B14" s="49">
        <v>41</v>
      </c>
      <c r="C14" s="49">
        <v>790</v>
      </c>
      <c r="D14" s="49">
        <v>77</v>
      </c>
      <c r="E14" s="49">
        <v>86</v>
      </c>
      <c r="F14" s="49">
        <v>1488</v>
      </c>
    </row>
    <row r="15" spans="1:6" ht="12.75" customHeight="1">
      <c r="A15" s="15" t="s">
        <v>5</v>
      </c>
      <c r="B15" s="49">
        <v>21</v>
      </c>
      <c r="C15" s="49">
        <v>341</v>
      </c>
      <c r="D15" s="49"/>
      <c r="E15" s="49">
        <v>488</v>
      </c>
      <c r="F15" s="49">
        <f>C15+'Tab.13.8 FATTA'!C14+'Tab.13.8 FATTA'!F14+'Tab.13.8 FATTA'!I14</f>
        <v>430</v>
      </c>
    </row>
    <row r="16" spans="1:6" ht="12.75" customHeight="1">
      <c r="A16" s="15" t="s">
        <v>6</v>
      </c>
      <c r="B16" s="49">
        <v>52</v>
      </c>
      <c r="C16" s="49">
        <v>898</v>
      </c>
      <c r="D16" s="49"/>
      <c r="E16" s="49">
        <v>109</v>
      </c>
      <c r="F16" s="49">
        <v>1666</v>
      </c>
    </row>
    <row r="17" spans="1:6" ht="12.75" customHeight="1">
      <c r="A17" s="15" t="s">
        <v>7</v>
      </c>
      <c r="B17" s="49">
        <v>71</v>
      </c>
      <c r="C17" s="49">
        <v>1552</v>
      </c>
      <c r="D17" s="49"/>
      <c r="E17" s="49">
        <v>84</v>
      </c>
      <c r="F17" s="49">
        <v>1730</v>
      </c>
    </row>
    <row r="18" spans="1:6" ht="12.75" customHeight="1">
      <c r="A18" s="15" t="s">
        <v>8</v>
      </c>
      <c r="B18" s="49">
        <v>37</v>
      </c>
      <c r="C18" s="49">
        <v>562</v>
      </c>
      <c r="D18" s="49"/>
      <c r="E18" s="49">
        <v>48</v>
      </c>
      <c r="F18" s="49">
        <v>744</v>
      </c>
    </row>
    <row r="19" spans="1:6" ht="12.75" customHeight="1">
      <c r="A19" s="15" t="s">
        <v>9</v>
      </c>
      <c r="B19" s="49">
        <v>60</v>
      </c>
      <c r="C19" s="49">
        <v>1403</v>
      </c>
      <c r="D19" s="49"/>
      <c r="E19" s="49">
        <v>96</v>
      </c>
      <c r="F19" s="49">
        <v>2130</v>
      </c>
    </row>
    <row r="20" spans="1:6" ht="12.75" customHeight="1">
      <c r="A20" s="15" t="s">
        <v>10</v>
      </c>
      <c r="B20" s="49">
        <v>30</v>
      </c>
      <c r="C20" s="49">
        <v>590</v>
      </c>
      <c r="D20" s="49"/>
      <c r="E20" s="49">
        <v>43</v>
      </c>
      <c r="F20" s="49">
        <v>826</v>
      </c>
    </row>
    <row r="21" spans="1:6" s="7" customFormat="1" ht="18" customHeight="1">
      <c r="A21" s="82" t="s">
        <v>82</v>
      </c>
      <c r="B21" s="82"/>
      <c r="C21" s="82"/>
      <c r="D21" s="82"/>
      <c r="E21" s="82"/>
      <c r="F21" s="82"/>
    </row>
    <row r="22" spans="1:11" ht="12.75" customHeight="1">
      <c r="A22" s="15" t="s">
        <v>79</v>
      </c>
      <c r="B22" s="49">
        <v>2319</v>
      </c>
      <c r="C22" s="49">
        <v>30331</v>
      </c>
      <c r="D22" s="49"/>
      <c r="E22" s="49">
        <v>3500</v>
      </c>
      <c r="F22" s="49">
        <v>46454</v>
      </c>
      <c r="G22" s="5"/>
      <c r="H22" s="5"/>
      <c r="I22" s="5"/>
      <c r="J22" s="5"/>
      <c r="K22" s="5"/>
    </row>
    <row r="23" spans="1:11" ht="12.75" customHeight="1">
      <c r="A23" s="15" t="s">
        <v>80</v>
      </c>
      <c r="B23" s="49">
        <f>+B24-B22</f>
        <v>2424</v>
      </c>
      <c r="C23" s="49">
        <f>+C24-C22</f>
        <v>34735</v>
      </c>
      <c r="D23" s="49">
        <f>+D24-D22</f>
        <v>0</v>
      </c>
      <c r="E23" s="49">
        <f>+E24-E22</f>
        <v>13259</v>
      </c>
      <c r="F23" s="49">
        <f>+F24-F22</f>
        <v>164293</v>
      </c>
      <c r="G23" s="5"/>
      <c r="H23" s="5"/>
      <c r="I23" s="5"/>
      <c r="J23" s="5"/>
      <c r="K23" s="5"/>
    </row>
    <row r="24" spans="1:11" s="1" customFormat="1" ht="12.75" customHeight="1">
      <c r="A24" s="15" t="s">
        <v>40</v>
      </c>
      <c r="B24" s="49">
        <v>4743</v>
      </c>
      <c r="C24" s="49">
        <v>65066</v>
      </c>
      <c r="D24" s="49"/>
      <c r="E24" s="49">
        <v>16759</v>
      </c>
      <c r="F24" s="49">
        <v>210747</v>
      </c>
      <c r="G24" s="5"/>
      <c r="H24" s="5"/>
      <c r="I24" s="5"/>
      <c r="J24" s="5"/>
      <c r="K24" s="5"/>
    </row>
    <row r="25" spans="1:6" s="1" customFormat="1" ht="24.75" customHeight="1">
      <c r="A25" s="61" t="s">
        <v>81</v>
      </c>
      <c r="B25" s="55">
        <f>+B10*100/B24</f>
        <v>7.2738772928526245</v>
      </c>
      <c r="C25" s="55">
        <f>+C10*100/C24</f>
        <v>10.212707097408785</v>
      </c>
      <c r="D25" s="55"/>
      <c r="E25" s="55">
        <f>+E10*100/E24</f>
        <v>3.198281520377111</v>
      </c>
      <c r="F25" s="55">
        <f>+F10*100/F24</f>
        <v>4.564240534859334</v>
      </c>
    </row>
    <row r="26" spans="1:6" ht="12.75" customHeight="1">
      <c r="A26" s="50"/>
      <c r="B26" s="50"/>
      <c r="C26" s="50"/>
      <c r="D26" s="50"/>
      <c r="E26" s="50"/>
      <c r="F26" s="50"/>
    </row>
    <row r="27" spans="1:6" ht="13.5" customHeight="1">
      <c r="A27" s="15" t="s">
        <v>43</v>
      </c>
      <c r="B27" s="15"/>
      <c r="C27" s="15"/>
      <c r="D27" s="15"/>
      <c r="E27" s="15"/>
      <c r="F27" s="15"/>
    </row>
    <row r="29" spans="2:6" ht="12.75">
      <c r="B29" s="8"/>
      <c r="C29" s="8"/>
      <c r="D29" s="8"/>
      <c r="E29" s="8"/>
      <c r="F29" s="8"/>
    </row>
  </sheetData>
  <sheetProtection/>
  <mergeCells count="6">
    <mergeCell ref="A5:F5"/>
    <mergeCell ref="A11:F11"/>
    <mergeCell ref="A21:F21"/>
    <mergeCell ref="A3:A4"/>
    <mergeCell ref="B3:C3"/>
    <mergeCell ref="E3:F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Rosalia Giambrone</cp:lastModifiedBy>
  <cp:lastPrinted>2013-11-18T08:19:10Z</cp:lastPrinted>
  <dcterms:created xsi:type="dcterms:W3CDTF">2006-10-31T13:27:06Z</dcterms:created>
  <dcterms:modified xsi:type="dcterms:W3CDTF">2014-03-27T10:49:57Z</dcterms:modified>
  <cp:category/>
  <cp:version/>
  <cp:contentType/>
  <cp:contentStatus/>
</cp:coreProperties>
</file>