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345" windowWidth="9720" windowHeight="6270" tabRatio="603" activeTab="3"/>
  </bookViews>
  <sheets>
    <sheet name="Tab.15.8" sheetId="1" r:id="rId1"/>
    <sheet name="Tab.15.7" sheetId="2" r:id="rId2"/>
    <sheet name="Tab.15.6" sheetId="3" r:id="rId3"/>
    <sheet name="Tab.15.5" sheetId="4" r:id="rId4"/>
    <sheet name="Tab.15.4" sheetId="5" r:id="rId5"/>
    <sheet name="Tab.15.3" sheetId="6" r:id="rId6"/>
    <sheet name="Tab.15.2" sheetId="7" r:id="rId7"/>
    <sheet name="Tab.15.1" sheetId="8" r:id="rId8"/>
  </sheets>
  <definedNames/>
  <calcPr fullCalcOnLoad="1"/>
</workbook>
</file>

<file path=xl/sharedStrings.xml><?xml version="1.0" encoding="utf-8"?>
<sst xmlns="http://schemas.openxmlformats.org/spreadsheetml/2006/main" count="276" uniqueCount="67">
  <si>
    <t>Caltanissetta</t>
  </si>
  <si>
    <t>Catania</t>
  </si>
  <si>
    <t>Messina</t>
  </si>
  <si>
    <t>Palermo</t>
  </si>
  <si>
    <t>Ragusa</t>
  </si>
  <si>
    <t>Siracusa</t>
  </si>
  <si>
    <t>Trapani</t>
  </si>
  <si>
    <t>Agrigento</t>
  </si>
  <si>
    <t>Enna</t>
  </si>
  <si>
    <t>-</t>
  </si>
  <si>
    <t>–</t>
  </si>
  <si>
    <t>2008</t>
  </si>
  <si>
    <t>2009</t>
  </si>
  <si>
    <t>2010</t>
  </si>
  <si>
    <t>2011</t>
  </si>
  <si>
    <t>2012</t>
  </si>
  <si>
    <t>Tab. 15.1  Main indicators of bank system structure</t>
  </si>
  <si>
    <t>Tab. 15.2  Bank deposits, by area of economic activity (in millions of Euros)</t>
  </si>
  <si>
    <t>Tab. 15.3   Bank investments, by area of economic activity (in millions of Euros)</t>
  </si>
  <si>
    <t>Tab. 15.4   Bank deposits, per size of bank-group (in millions of Euros)</t>
  </si>
  <si>
    <t>Tab. 15.5  Bank investments*, per size of bank-group  (in millions of Euros)</t>
  </si>
  <si>
    <t xml:space="preserve">Tab. 15.6  Bank branch-offices in operation, per institutional group </t>
  </si>
  <si>
    <t xml:space="preserve">Tab. 15.7   Bank branch-offices in operation, per size of group </t>
  </si>
  <si>
    <t>Tab. 15.8  Bank financing beyond the short term  (in millions of Euros)</t>
  </si>
  <si>
    <t>Banks with head-office in the Region</t>
  </si>
  <si>
    <t xml:space="preserve">Total banks present </t>
  </si>
  <si>
    <t xml:space="preserve">Total operational branches </t>
  </si>
  <si>
    <t>Operative branches of banks with head-office in Region</t>
  </si>
  <si>
    <t>Joint-stock company</t>
  </si>
  <si>
    <t>Popular bank</t>
  </si>
  <si>
    <t>Co-operative credit institution</t>
  </si>
  <si>
    <t>Branches of foreign banks</t>
  </si>
  <si>
    <t>Total</t>
  </si>
  <si>
    <t>Sicily</t>
  </si>
  <si>
    <t>Provinces - 2012</t>
  </si>
  <si>
    <t>Divisions  - 2012</t>
  </si>
  <si>
    <t>Divisions - 2012</t>
  </si>
  <si>
    <t>South/islands</t>
  </si>
  <si>
    <t>North/centre</t>
  </si>
  <si>
    <t>Italy</t>
  </si>
  <si>
    <t>Italy = 100</t>
  </si>
  <si>
    <t>Source:   Bank of Italy data-processing</t>
  </si>
  <si>
    <t>Producer families</t>
  </si>
  <si>
    <t>Consumer families and others</t>
  </si>
  <si>
    <t>Non-financial companies</t>
  </si>
  <si>
    <t>Large-size and major*</t>
  </si>
  <si>
    <t xml:space="preserve"> Medium-size</t>
  </si>
  <si>
    <t>Small-size and minor</t>
  </si>
  <si>
    <t xml:space="preserve">* For year 2011 the data refers to "large-size" banks since data is unavailable for "major" banks   </t>
  </si>
  <si>
    <t xml:space="preserve">* The aggregate includes:  portfolio risk, overdrawn current account, financing of advances, mortgages, advances not regulated in current account, carrying forward, various subsidies not  regulated in current account, loans on pledge, loans against assignment of salary, assignment of credit, loans with third party funding in administration, other financial investments, unpaid bills, outstanding bills and in protest of property. The aggregate is net of all interest and term cash operations. </t>
  </si>
  <si>
    <t>Foreign bank branches</t>
  </si>
  <si>
    <t>Joint-stock banks</t>
  </si>
  <si>
    <t>Popular banks</t>
  </si>
  <si>
    <t>Co-operative credit institutions</t>
  </si>
  <si>
    <t>N/A</t>
  </si>
  <si>
    <t xml:space="preserve"> Major</t>
  </si>
  <si>
    <t>Large</t>
  </si>
  <si>
    <t xml:space="preserve"> Medium</t>
  </si>
  <si>
    <t>Small</t>
  </si>
  <si>
    <t xml:space="preserve"> Minor</t>
  </si>
  <si>
    <t xml:space="preserve">Investments in construction </t>
  </si>
  <si>
    <t xml:space="preserve">Investment in machinery and equipment  </t>
  </si>
  <si>
    <t>Real estate purchase</t>
  </si>
  <si>
    <t>Other destinations</t>
  </si>
  <si>
    <t>Public administration</t>
  </si>
  <si>
    <t>Large-size** and major</t>
  </si>
  <si>
    <t xml:space="preserve">* * From year 2011 the data refers to "large-size" banks since data is unavailable for "major" banks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</si>
</sst>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_);\(#,##0\)"/>
    <numFmt numFmtId="172" formatCode="0.0_)"/>
    <numFmt numFmtId="173" formatCode="0_)"/>
    <numFmt numFmtId="174" formatCode="#,##0.0_);\(#,##0.0\)"/>
    <numFmt numFmtId="175" formatCode="#,##0;[Red]#,##0"/>
    <numFmt numFmtId="176" formatCode="0.0;[Red]0.0"/>
    <numFmt numFmtId="177" formatCode="#,##0.0"/>
    <numFmt numFmtId="178" formatCode="#,##0_ ;\-#,##0\ "/>
    <numFmt numFmtId="179" formatCode="0.0"/>
    <numFmt numFmtId="180" formatCode="#,##0.00_);\(#,##0.00\)"/>
    <numFmt numFmtId="181" formatCode="#,##0.0_ ;\-#,##0.0\ "/>
    <numFmt numFmtId="182" formatCode="0.0%"/>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410]dddd\ d\ mmmm\ yyyy"/>
    <numFmt numFmtId="188" formatCode="#,##0.00_ ;\-#,##0.00\ "/>
  </numFmts>
  <fonts count="44">
    <font>
      <sz val="12"/>
      <name val="Helv"/>
      <family val="0"/>
    </font>
    <font>
      <b/>
      <sz val="10"/>
      <name val="Arial"/>
      <family val="0"/>
    </font>
    <font>
      <i/>
      <sz val="10"/>
      <name val="Arial"/>
      <family val="0"/>
    </font>
    <font>
      <b/>
      <i/>
      <sz val="10"/>
      <name val="Arial"/>
      <family val="0"/>
    </font>
    <font>
      <sz val="10"/>
      <name val="Arial"/>
      <family val="0"/>
    </font>
    <font>
      <b/>
      <sz val="10"/>
      <color indexed="12"/>
      <name val="Arial"/>
      <family val="2"/>
    </font>
    <font>
      <b/>
      <i/>
      <sz val="10"/>
      <color indexed="12"/>
      <name val="Arial"/>
      <family val="2"/>
    </font>
    <font>
      <sz val="9"/>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9"/>
      <color indexed="8"/>
      <name val="Arial"/>
      <family val="0"/>
    </font>
    <font>
      <i/>
      <sz val="9"/>
      <color indexed="8"/>
      <name val="Arial"/>
      <family val="0"/>
    </font>
    <font>
      <sz val="7"/>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42">
    <xf numFmtId="170" fontId="0" fillId="0" borderId="0" xfId="0" applyAlignment="1">
      <alignment/>
    </xf>
    <xf numFmtId="170" fontId="5" fillId="0" borderId="0" xfId="0" applyFont="1" applyFill="1" applyBorder="1" applyAlignment="1" applyProtection="1">
      <alignment horizontal="left" vertical="center"/>
      <protection locked="0"/>
    </xf>
    <xf numFmtId="170" fontId="5" fillId="0" borderId="0" xfId="0" applyFont="1" applyBorder="1" applyAlignment="1">
      <alignment/>
    </xf>
    <xf numFmtId="170" fontId="4" fillId="0" borderId="0" xfId="0" applyFont="1" applyAlignment="1">
      <alignment/>
    </xf>
    <xf numFmtId="49" fontId="4" fillId="0" borderId="0" xfId="0" applyNumberFormat="1" applyFont="1" applyBorder="1" applyAlignment="1">
      <alignment horizontal="left" indent="1"/>
    </xf>
    <xf numFmtId="170" fontId="4" fillId="0" borderId="0" xfId="0" applyFont="1" applyBorder="1" applyAlignment="1">
      <alignment/>
    </xf>
    <xf numFmtId="170" fontId="1" fillId="0" borderId="0" xfId="0" applyFont="1" applyBorder="1" applyAlignment="1">
      <alignment/>
    </xf>
    <xf numFmtId="170" fontId="1" fillId="0" borderId="0" xfId="0" applyFont="1" applyAlignment="1">
      <alignment/>
    </xf>
    <xf numFmtId="170" fontId="2" fillId="0" borderId="0" xfId="0" applyFont="1" applyBorder="1" applyAlignment="1">
      <alignment wrapText="1"/>
    </xf>
    <xf numFmtId="179" fontId="2" fillId="0" borderId="0" xfId="0" applyNumberFormat="1" applyFont="1" applyBorder="1" applyAlignment="1">
      <alignment horizontal="right"/>
    </xf>
    <xf numFmtId="49" fontId="4" fillId="0" borderId="10" xfId="0" applyNumberFormat="1" applyFont="1" applyBorder="1" applyAlignment="1">
      <alignment/>
    </xf>
    <xf numFmtId="178" fontId="4" fillId="0" borderId="10" xfId="44" applyNumberFormat="1" applyFont="1" applyBorder="1" applyAlignment="1">
      <alignment horizontal="right"/>
    </xf>
    <xf numFmtId="178" fontId="4" fillId="0" borderId="0" xfId="44" applyNumberFormat="1" applyFont="1" applyBorder="1" applyAlignment="1">
      <alignment horizontal="right"/>
    </xf>
    <xf numFmtId="178" fontId="4" fillId="0" borderId="0" xfId="44" applyNumberFormat="1" applyFont="1" applyFill="1" applyBorder="1" applyAlignment="1">
      <alignment horizontal="right"/>
    </xf>
    <xf numFmtId="179" fontId="2" fillId="0" borderId="0" xfId="0" applyNumberFormat="1" applyFont="1" applyBorder="1" applyAlignment="1">
      <alignment horizontal="right" indent="1"/>
    </xf>
    <xf numFmtId="170" fontId="5" fillId="0" borderId="0" xfId="0" applyFont="1" applyFill="1" applyBorder="1" applyAlignment="1" applyProtection="1">
      <alignment horizontal="left"/>
      <protection locked="0"/>
    </xf>
    <xf numFmtId="170" fontId="4" fillId="0" borderId="11" xfId="0" applyFont="1" applyBorder="1" applyAlignment="1">
      <alignment horizontal="center" vertical="center"/>
    </xf>
    <xf numFmtId="49" fontId="4" fillId="0" borderId="11" xfId="0" applyNumberFormat="1" applyFont="1" applyBorder="1" applyAlignment="1">
      <alignment horizontal="center" vertical="center" wrapText="1"/>
    </xf>
    <xf numFmtId="170" fontId="6" fillId="0" borderId="0" xfId="0" applyFont="1" applyFill="1" applyBorder="1" applyAlignment="1" applyProtection="1">
      <alignment horizontal="left" vertical="top"/>
      <protection locked="0"/>
    </xf>
    <xf numFmtId="17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70" fontId="6" fillId="0" borderId="12" xfId="0" applyFont="1" applyFill="1" applyBorder="1" applyAlignment="1" applyProtection="1">
      <alignment horizontal="left" vertical="top"/>
      <protection locked="0"/>
    </xf>
    <xf numFmtId="1" fontId="4" fillId="0" borderId="0" xfId="0" applyNumberFormat="1" applyFont="1" applyAlignment="1">
      <alignment/>
    </xf>
    <xf numFmtId="178" fontId="4" fillId="0" borderId="0" xfId="44" applyNumberFormat="1" applyFont="1" applyBorder="1" applyAlignment="1">
      <alignment horizontal="right" indent="1"/>
    </xf>
    <xf numFmtId="178" fontId="4" fillId="0" borderId="0" xfId="44" applyNumberFormat="1" applyFont="1" applyFill="1" applyBorder="1" applyAlignment="1">
      <alignment horizontal="right" indent="1"/>
    </xf>
    <xf numFmtId="178" fontId="4" fillId="0" borderId="0" xfId="44" applyNumberFormat="1" applyFont="1" applyBorder="1" applyAlignment="1">
      <alignment/>
    </xf>
    <xf numFmtId="178" fontId="4" fillId="0" borderId="0" xfId="44" applyNumberFormat="1" applyFont="1" applyFill="1" applyBorder="1" applyAlignment="1">
      <alignment/>
    </xf>
    <xf numFmtId="179" fontId="4" fillId="0" borderId="0" xfId="0" applyNumberFormat="1" applyFont="1" applyAlignment="1">
      <alignment/>
    </xf>
    <xf numFmtId="179" fontId="1" fillId="0" borderId="0" xfId="0" applyNumberFormat="1" applyFont="1" applyAlignment="1">
      <alignment/>
    </xf>
    <xf numFmtId="170" fontId="4" fillId="0" borderId="0" xfId="0" applyFont="1" applyFill="1" applyBorder="1" applyAlignment="1">
      <alignment/>
    </xf>
    <xf numFmtId="49" fontId="4" fillId="0" borderId="0" xfId="0" applyNumberFormat="1" applyFont="1" applyFill="1" applyBorder="1" applyAlignment="1">
      <alignment horizontal="left" indent="1"/>
    </xf>
    <xf numFmtId="170" fontId="3" fillId="0" borderId="12" xfId="0" applyFont="1" applyBorder="1" applyAlignment="1">
      <alignment horizontal="center"/>
    </xf>
    <xf numFmtId="170" fontId="3" fillId="0" borderId="0" xfId="0" applyFont="1" applyBorder="1" applyAlignment="1">
      <alignment horizontal="center"/>
    </xf>
    <xf numFmtId="170" fontId="3" fillId="0" borderId="0" xfId="0" applyFont="1" applyFill="1" applyBorder="1" applyAlignment="1">
      <alignment horizontal="center"/>
    </xf>
    <xf numFmtId="170" fontId="4" fillId="0" borderId="0" xfId="0" applyFont="1" applyAlignment="1">
      <alignment horizontal="left" vertical="justify"/>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Font="1" applyFill="1" applyBorder="1" applyAlignment="1" applyProtection="1">
      <alignment horizontal="left" vertical="center"/>
      <protection locked="0"/>
    </xf>
    <xf numFmtId="170" fontId="4" fillId="0" borderId="12" xfId="0" applyFont="1" applyBorder="1" applyAlignment="1">
      <alignment horizontal="center" vertical="center" wrapText="1"/>
    </xf>
    <xf numFmtId="170" fontId="4" fillId="0" borderId="10" xfId="0" applyFont="1" applyBorder="1" applyAlignment="1">
      <alignment horizontal="center" vertical="center" wrapText="1"/>
    </xf>
    <xf numFmtId="170" fontId="4" fillId="0" borderId="11"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fLocksText="0">
      <xdr:nvSpPr>
        <xdr:cNvPr id="1" name="Testo 3"/>
        <xdr:cNvSpPr txBox="1">
          <a:spLocks noChangeArrowheads="1"/>
        </xdr:cNvSpPr>
      </xdr:nvSpPr>
      <xdr:spPr>
        <a:xfrm>
          <a:off x="50196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sto 5"/>
        <xdr:cNvSpPr txBox="1">
          <a:spLocks noChangeArrowheads="1"/>
        </xdr:cNvSpPr>
      </xdr:nvSpPr>
      <xdr:spPr>
        <a:xfrm>
          <a:off x="50196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 name="Testo 8"/>
        <xdr:cNvSpPr txBox="1">
          <a:spLocks noChangeArrowheads="1"/>
        </xdr:cNvSpPr>
      </xdr:nvSpPr>
      <xdr:spPr>
        <a:xfrm>
          <a:off x="50196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4" name="Testo 3"/>
        <xdr:cNvSpPr txBox="1">
          <a:spLocks noChangeArrowheads="1"/>
        </xdr:cNvSpPr>
      </xdr:nvSpPr>
      <xdr:spPr>
        <a:xfrm>
          <a:off x="5019675" y="13144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5" name="Testo 5"/>
        <xdr:cNvSpPr txBox="1">
          <a:spLocks noChangeArrowheads="1"/>
        </xdr:cNvSpPr>
      </xdr:nvSpPr>
      <xdr:spPr>
        <a:xfrm>
          <a:off x="50196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6" name="Testo 8"/>
        <xdr:cNvSpPr txBox="1">
          <a:spLocks noChangeArrowheads="1"/>
        </xdr:cNvSpPr>
      </xdr:nvSpPr>
      <xdr:spPr>
        <a:xfrm>
          <a:off x="5019675" y="13144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7" name="Testo 5"/>
        <xdr:cNvSpPr txBox="1">
          <a:spLocks noChangeArrowheads="1"/>
        </xdr:cNvSpPr>
      </xdr:nvSpPr>
      <xdr:spPr>
        <a:xfrm>
          <a:off x="50196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8" name="Testo 3"/>
        <xdr:cNvSpPr txBox="1">
          <a:spLocks noChangeArrowheads="1"/>
        </xdr:cNvSpPr>
      </xdr:nvSpPr>
      <xdr:spPr>
        <a:xfrm>
          <a:off x="5019675" y="13144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9" name="Testo 8"/>
        <xdr:cNvSpPr txBox="1">
          <a:spLocks noChangeArrowheads="1"/>
        </xdr:cNvSpPr>
      </xdr:nvSpPr>
      <xdr:spPr>
        <a:xfrm>
          <a:off x="5019675" y="13144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0" name="Testo 3"/>
        <xdr:cNvSpPr txBox="1">
          <a:spLocks noChangeArrowheads="1"/>
        </xdr:cNvSpPr>
      </xdr:nvSpPr>
      <xdr:spPr>
        <a:xfrm>
          <a:off x="5019675" y="13144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1" name="Testo 8"/>
        <xdr:cNvSpPr txBox="1">
          <a:spLocks noChangeArrowheads="1"/>
        </xdr:cNvSpPr>
      </xdr:nvSpPr>
      <xdr:spPr>
        <a:xfrm>
          <a:off x="5019675" y="13144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2" name="Testo 3"/>
        <xdr:cNvSpPr txBox="1">
          <a:spLocks noChangeArrowheads="1"/>
        </xdr:cNvSpPr>
      </xdr:nvSpPr>
      <xdr:spPr>
        <a:xfrm>
          <a:off x="5019675" y="44100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3" name="Testo 8"/>
        <xdr:cNvSpPr txBox="1">
          <a:spLocks noChangeArrowheads="1"/>
        </xdr:cNvSpPr>
      </xdr:nvSpPr>
      <xdr:spPr>
        <a:xfrm>
          <a:off x="5019675" y="44100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4" name="Testo 3"/>
        <xdr:cNvSpPr txBox="1">
          <a:spLocks noChangeArrowheads="1"/>
        </xdr:cNvSpPr>
      </xdr:nvSpPr>
      <xdr:spPr>
        <a:xfrm>
          <a:off x="5019675" y="44100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5" name="Testo 8"/>
        <xdr:cNvSpPr txBox="1">
          <a:spLocks noChangeArrowheads="1"/>
        </xdr:cNvSpPr>
      </xdr:nvSpPr>
      <xdr:spPr>
        <a:xfrm>
          <a:off x="5019675" y="44100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6" name="Testo 3"/>
        <xdr:cNvSpPr txBox="1">
          <a:spLocks noChangeArrowheads="1"/>
        </xdr:cNvSpPr>
      </xdr:nvSpPr>
      <xdr:spPr>
        <a:xfrm>
          <a:off x="5019675" y="44100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20</xdr:row>
      <xdr:rowOff>0</xdr:rowOff>
    </xdr:from>
    <xdr:to>
      <xdr:col>6</xdr:col>
      <xdr:colOff>0</xdr:colOff>
      <xdr:row>20</xdr:row>
      <xdr:rowOff>0</xdr:rowOff>
    </xdr:to>
    <xdr:sp fLocksText="0">
      <xdr:nvSpPr>
        <xdr:cNvPr id="17" name="Testo 8"/>
        <xdr:cNvSpPr txBox="1">
          <a:spLocks noChangeArrowheads="1"/>
        </xdr:cNvSpPr>
      </xdr:nvSpPr>
      <xdr:spPr>
        <a:xfrm>
          <a:off x="5019675" y="44100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8" name="Testo 5"/>
        <xdr:cNvSpPr txBox="1">
          <a:spLocks noChangeArrowheads="1"/>
        </xdr:cNvSpPr>
      </xdr:nvSpPr>
      <xdr:spPr>
        <a:xfrm>
          <a:off x="50196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7</xdr:col>
      <xdr:colOff>0</xdr:colOff>
      <xdr:row>0</xdr:row>
      <xdr:rowOff>0</xdr:rowOff>
    </xdr:to>
    <xdr:sp>
      <xdr:nvSpPr>
        <xdr:cNvPr id="1" name="Testo 2"/>
        <xdr:cNvSpPr txBox="1">
          <a:spLocks noChangeArrowheads="1"/>
        </xdr:cNvSpPr>
      </xdr:nvSpPr>
      <xdr:spPr>
        <a:xfrm>
          <a:off x="876300" y="0"/>
          <a:ext cx="3971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sto 3"/>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3" name="Testo 4"/>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sto 5"/>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sto 6"/>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sto 8"/>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sto 9"/>
        <xdr:cNvSpPr txBox="1">
          <a:spLocks noChangeArrowheads="1"/>
        </xdr:cNvSpPr>
      </xdr:nvSpPr>
      <xdr:spPr>
        <a:xfrm>
          <a:off x="48482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3</xdr:row>
      <xdr:rowOff>0</xdr:rowOff>
    </xdr:from>
    <xdr:to>
      <xdr:col>7</xdr:col>
      <xdr:colOff>0</xdr:colOff>
      <xdr:row>3</xdr:row>
      <xdr:rowOff>0</xdr:rowOff>
    </xdr:to>
    <xdr:sp>
      <xdr:nvSpPr>
        <xdr:cNvPr id="9" name="Testo 2"/>
        <xdr:cNvSpPr txBox="1">
          <a:spLocks noChangeArrowheads="1"/>
        </xdr:cNvSpPr>
      </xdr:nvSpPr>
      <xdr:spPr>
        <a:xfrm>
          <a:off x="876300" y="1304925"/>
          <a:ext cx="3971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3</xdr:row>
      <xdr:rowOff>0</xdr:rowOff>
    </xdr:from>
    <xdr:to>
      <xdr:col>7</xdr:col>
      <xdr:colOff>0</xdr:colOff>
      <xdr:row>3</xdr:row>
      <xdr:rowOff>0</xdr:rowOff>
    </xdr:to>
    <xdr:sp fLocksText="0">
      <xdr:nvSpPr>
        <xdr:cNvPr id="10" name="Testo 3"/>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1" name="Testo 4"/>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2" name="Testo 5"/>
        <xdr:cNvSpPr txBox="1">
          <a:spLocks noChangeArrowheads="1"/>
        </xdr:cNvSpPr>
      </xdr:nvSpPr>
      <xdr:spPr>
        <a:xfrm>
          <a:off x="48482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3" name="Testo 6"/>
        <xdr:cNvSpPr txBox="1">
          <a:spLocks noChangeArrowheads="1"/>
        </xdr:cNvSpPr>
      </xdr:nvSpPr>
      <xdr:spPr>
        <a:xfrm>
          <a:off x="48482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4" name="Testo 8"/>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5" name="Testo 9"/>
        <xdr:cNvSpPr txBox="1">
          <a:spLocks noChangeArrowheads="1"/>
        </xdr:cNvSpPr>
      </xdr:nvSpPr>
      <xdr:spPr>
        <a:xfrm>
          <a:off x="48482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609600</xdr:colOff>
      <xdr:row>3</xdr:row>
      <xdr:rowOff>0</xdr:rowOff>
    </xdr:to>
    <xdr:sp>
      <xdr:nvSpPr>
        <xdr:cNvPr id="16"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2</xdr:row>
      <xdr:rowOff>0</xdr:rowOff>
    </xdr:from>
    <xdr:to>
      <xdr:col>7</xdr:col>
      <xdr:colOff>0</xdr:colOff>
      <xdr:row>2</xdr:row>
      <xdr:rowOff>0</xdr:rowOff>
    </xdr:to>
    <xdr:sp fLocksText="0">
      <xdr:nvSpPr>
        <xdr:cNvPr id="17" name="Testo 5"/>
        <xdr:cNvSpPr txBox="1">
          <a:spLocks noChangeArrowheads="1"/>
        </xdr:cNvSpPr>
      </xdr:nvSpPr>
      <xdr:spPr>
        <a:xfrm>
          <a:off x="48482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2</xdr:row>
      <xdr:rowOff>0</xdr:rowOff>
    </xdr:from>
    <xdr:to>
      <xdr:col>7</xdr:col>
      <xdr:colOff>0</xdr:colOff>
      <xdr:row>2</xdr:row>
      <xdr:rowOff>0</xdr:rowOff>
    </xdr:to>
    <xdr:sp fLocksText="0">
      <xdr:nvSpPr>
        <xdr:cNvPr id="18" name="Testo 6"/>
        <xdr:cNvSpPr txBox="1">
          <a:spLocks noChangeArrowheads="1"/>
        </xdr:cNvSpPr>
      </xdr:nvSpPr>
      <xdr:spPr>
        <a:xfrm>
          <a:off x="48482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3</xdr:row>
      <xdr:rowOff>0</xdr:rowOff>
    </xdr:from>
    <xdr:to>
      <xdr:col>7</xdr:col>
      <xdr:colOff>0</xdr:colOff>
      <xdr:row>3</xdr:row>
      <xdr:rowOff>0</xdr:rowOff>
    </xdr:to>
    <xdr:sp>
      <xdr:nvSpPr>
        <xdr:cNvPr id="19" name="Testo 2"/>
        <xdr:cNvSpPr txBox="1">
          <a:spLocks noChangeArrowheads="1"/>
        </xdr:cNvSpPr>
      </xdr:nvSpPr>
      <xdr:spPr>
        <a:xfrm>
          <a:off x="876300" y="1304925"/>
          <a:ext cx="39719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0</xdr:col>
      <xdr:colOff>0</xdr:colOff>
      <xdr:row>3</xdr:row>
      <xdr:rowOff>0</xdr:rowOff>
    </xdr:from>
    <xdr:to>
      <xdr:col>0</xdr:col>
      <xdr:colOff>609600</xdr:colOff>
      <xdr:row>3</xdr:row>
      <xdr:rowOff>0</xdr:rowOff>
    </xdr:to>
    <xdr:sp>
      <xdr:nvSpPr>
        <xdr:cNvPr id="20"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6</xdr:col>
      <xdr:colOff>0</xdr:colOff>
      <xdr:row>0</xdr:row>
      <xdr:rowOff>0</xdr:rowOff>
    </xdr:to>
    <xdr:sp>
      <xdr:nvSpPr>
        <xdr:cNvPr id="1" name="Testo 2"/>
        <xdr:cNvSpPr txBox="1">
          <a:spLocks noChangeArrowheads="1"/>
        </xdr:cNvSpPr>
      </xdr:nvSpPr>
      <xdr:spPr>
        <a:xfrm>
          <a:off x="857250" y="0"/>
          <a:ext cx="33051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sto 3"/>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 name="Testo 4"/>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sto 5"/>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 name="Testo 6"/>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sto 8"/>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7" name="Testo 9"/>
        <xdr:cNvSpPr txBox="1">
          <a:spLocks noChangeArrowheads="1"/>
        </xdr:cNvSpPr>
      </xdr:nvSpPr>
      <xdr:spPr>
        <a:xfrm>
          <a:off x="41624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3</xdr:row>
      <xdr:rowOff>0</xdr:rowOff>
    </xdr:from>
    <xdr:to>
      <xdr:col>6</xdr:col>
      <xdr:colOff>0</xdr:colOff>
      <xdr:row>3</xdr:row>
      <xdr:rowOff>0</xdr:rowOff>
    </xdr:to>
    <xdr:sp>
      <xdr:nvSpPr>
        <xdr:cNvPr id="9" name="Testo 2"/>
        <xdr:cNvSpPr txBox="1">
          <a:spLocks noChangeArrowheads="1"/>
        </xdr:cNvSpPr>
      </xdr:nvSpPr>
      <xdr:spPr>
        <a:xfrm>
          <a:off x="857250" y="1304925"/>
          <a:ext cx="33051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6</xdr:col>
      <xdr:colOff>0</xdr:colOff>
      <xdr:row>3</xdr:row>
      <xdr:rowOff>0</xdr:rowOff>
    </xdr:from>
    <xdr:to>
      <xdr:col>6</xdr:col>
      <xdr:colOff>0</xdr:colOff>
      <xdr:row>3</xdr:row>
      <xdr:rowOff>0</xdr:rowOff>
    </xdr:to>
    <xdr:sp fLocksText="0">
      <xdr:nvSpPr>
        <xdr:cNvPr id="10" name="Testo 3"/>
        <xdr:cNvSpPr txBox="1">
          <a:spLocks noChangeArrowheads="1"/>
        </xdr:cNvSpPr>
      </xdr:nvSpPr>
      <xdr:spPr>
        <a:xfrm>
          <a:off x="41624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1" name="Testo 4"/>
        <xdr:cNvSpPr txBox="1">
          <a:spLocks noChangeArrowheads="1"/>
        </xdr:cNvSpPr>
      </xdr:nvSpPr>
      <xdr:spPr>
        <a:xfrm>
          <a:off x="41624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1</xdr:row>
      <xdr:rowOff>0</xdr:rowOff>
    </xdr:from>
    <xdr:to>
      <xdr:col>6</xdr:col>
      <xdr:colOff>0</xdr:colOff>
      <xdr:row>1</xdr:row>
      <xdr:rowOff>0</xdr:rowOff>
    </xdr:to>
    <xdr:sp fLocksText="0">
      <xdr:nvSpPr>
        <xdr:cNvPr id="12" name="Testo 5"/>
        <xdr:cNvSpPr txBox="1">
          <a:spLocks noChangeArrowheads="1"/>
        </xdr:cNvSpPr>
      </xdr:nvSpPr>
      <xdr:spPr>
        <a:xfrm>
          <a:off x="41624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1</xdr:row>
      <xdr:rowOff>0</xdr:rowOff>
    </xdr:from>
    <xdr:to>
      <xdr:col>6</xdr:col>
      <xdr:colOff>0</xdr:colOff>
      <xdr:row>1</xdr:row>
      <xdr:rowOff>0</xdr:rowOff>
    </xdr:to>
    <xdr:sp fLocksText="0">
      <xdr:nvSpPr>
        <xdr:cNvPr id="13" name="Testo 6"/>
        <xdr:cNvSpPr txBox="1">
          <a:spLocks noChangeArrowheads="1"/>
        </xdr:cNvSpPr>
      </xdr:nvSpPr>
      <xdr:spPr>
        <a:xfrm>
          <a:off x="41624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4" name="Testo 8"/>
        <xdr:cNvSpPr txBox="1">
          <a:spLocks noChangeArrowheads="1"/>
        </xdr:cNvSpPr>
      </xdr:nvSpPr>
      <xdr:spPr>
        <a:xfrm>
          <a:off x="41624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5" name="Testo 9"/>
        <xdr:cNvSpPr txBox="1">
          <a:spLocks noChangeArrowheads="1"/>
        </xdr:cNvSpPr>
      </xdr:nvSpPr>
      <xdr:spPr>
        <a:xfrm>
          <a:off x="4162425" y="13049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609600</xdr:colOff>
      <xdr:row>3</xdr:row>
      <xdr:rowOff>0</xdr:rowOff>
    </xdr:to>
    <xdr:sp>
      <xdr:nvSpPr>
        <xdr:cNvPr id="16"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6</xdr:col>
      <xdr:colOff>0</xdr:colOff>
      <xdr:row>2</xdr:row>
      <xdr:rowOff>0</xdr:rowOff>
    </xdr:from>
    <xdr:to>
      <xdr:col>6</xdr:col>
      <xdr:colOff>0</xdr:colOff>
      <xdr:row>2</xdr:row>
      <xdr:rowOff>0</xdr:rowOff>
    </xdr:to>
    <xdr:sp fLocksText="0">
      <xdr:nvSpPr>
        <xdr:cNvPr id="17" name="Testo 5"/>
        <xdr:cNvSpPr txBox="1">
          <a:spLocks noChangeArrowheads="1"/>
        </xdr:cNvSpPr>
      </xdr:nvSpPr>
      <xdr:spPr>
        <a:xfrm>
          <a:off x="41624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8" name="Testo 6"/>
        <xdr:cNvSpPr txBox="1">
          <a:spLocks noChangeArrowheads="1"/>
        </xdr:cNvSpPr>
      </xdr:nvSpPr>
      <xdr:spPr>
        <a:xfrm>
          <a:off x="4162425" y="10287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3</xdr:row>
      <xdr:rowOff>0</xdr:rowOff>
    </xdr:from>
    <xdr:to>
      <xdr:col>0</xdr:col>
      <xdr:colOff>609600</xdr:colOff>
      <xdr:row>3</xdr:row>
      <xdr:rowOff>0</xdr:rowOff>
    </xdr:to>
    <xdr:sp>
      <xdr:nvSpPr>
        <xdr:cNvPr id="19" name="Testo 10"/>
        <xdr:cNvSpPr txBox="1">
          <a:spLocks noChangeArrowheads="1"/>
        </xdr:cNvSpPr>
      </xdr:nvSpPr>
      <xdr:spPr>
        <a:xfrm>
          <a:off x="0" y="130492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5</xdr:col>
      <xdr:colOff>0</xdr:colOff>
      <xdr:row>0</xdr:row>
      <xdr:rowOff>0</xdr:rowOff>
    </xdr:to>
    <xdr:sp>
      <xdr:nvSpPr>
        <xdr:cNvPr id="1" name="Testo 2"/>
        <xdr:cNvSpPr txBox="1">
          <a:spLocks noChangeArrowheads="1"/>
        </xdr:cNvSpPr>
      </xdr:nvSpPr>
      <xdr:spPr>
        <a:xfrm>
          <a:off x="857250" y="0"/>
          <a:ext cx="40100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5</xdr:col>
      <xdr:colOff>0</xdr:colOff>
      <xdr:row>0</xdr:row>
      <xdr:rowOff>0</xdr:rowOff>
    </xdr:from>
    <xdr:to>
      <xdr:col>5</xdr:col>
      <xdr:colOff>0</xdr:colOff>
      <xdr:row>0</xdr:row>
      <xdr:rowOff>0</xdr:rowOff>
    </xdr:to>
    <xdr:sp fLocksText="0">
      <xdr:nvSpPr>
        <xdr:cNvPr id="2" name="Testo 3"/>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3" name="Testo 4"/>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4" name="Testo 5"/>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5" name="Testo 6"/>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6" name="Testo 8"/>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7" name="Testo 9"/>
        <xdr:cNvSpPr txBox="1">
          <a:spLocks noChangeArrowheads="1"/>
        </xdr:cNvSpPr>
      </xdr:nvSpPr>
      <xdr:spPr>
        <a:xfrm>
          <a:off x="486727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4</xdr:row>
      <xdr:rowOff>0</xdr:rowOff>
    </xdr:from>
    <xdr:to>
      <xdr:col>5</xdr:col>
      <xdr:colOff>0</xdr:colOff>
      <xdr:row>4</xdr:row>
      <xdr:rowOff>0</xdr:rowOff>
    </xdr:to>
    <xdr:sp fLocksText="0">
      <xdr:nvSpPr>
        <xdr:cNvPr id="9" name="Testo 3"/>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0" name="Testo 4"/>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1" name="Testo 5"/>
        <xdr:cNvSpPr txBox="1">
          <a:spLocks noChangeArrowheads="1"/>
        </xdr:cNvSpPr>
      </xdr:nvSpPr>
      <xdr:spPr>
        <a:xfrm>
          <a:off x="48672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2" name="Testo 6"/>
        <xdr:cNvSpPr txBox="1">
          <a:spLocks noChangeArrowheads="1"/>
        </xdr:cNvSpPr>
      </xdr:nvSpPr>
      <xdr:spPr>
        <a:xfrm>
          <a:off x="486727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3" name="Testo 8"/>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4" name="Testo 9"/>
        <xdr:cNvSpPr txBox="1">
          <a:spLocks noChangeArrowheads="1"/>
        </xdr:cNvSpPr>
      </xdr:nvSpPr>
      <xdr:spPr>
        <a:xfrm>
          <a:off x="486727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5"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3</xdr:row>
      <xdr:rowOff>0</xdr:rowOff>
    </xdr:from>
    <xdr:to>
      <xdr:col>5</xdr:col>
      <xdr:colOff>0</xdr:colOff>
      <xdr:row>3</xdr:row>
      <xdr:rowOff>0</xdr:rowOff>
    </xdr:to>
    <xdr:sp fLocksText="0">
      <xdr:nvSpPr>
        <xdr:cNvPr id="16" name="Testo 5"/>
        <xdr:cNvSpPr txBox="1">
          <a:spLocks noChangeArrowheads="1"/>
        </xdr:cNvSpPr>
      </xdr:nvSpPr>
      <xdr:spPr>
        <a:xfrm>
          <a:off x="486727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3</xdr:row>
      <xdr:rowOff>0</xdr:rowOff>
    </xdr:from>
    <xdr:to>
      <xdr:col>5</xdr:col>
      <xdr:colOff>0</xdr:colOff>
      <xdr:row>3</xdr:row>
      <xdr:rowOff>0</xdr:rowOff>
    </xdr:to>
    <xdr:sp fLocksText="0">
      <xdr:nvSpPr>
        <xdr:cNvPr id="17" name="Testo 6"/>
        <xdr:cNvSpPr txBox="1">
          <a:spLocks noChangeArrowheads="1"/>
        </xdr:cNvSpPr>
      </xdr:nvSpPr>
      <xdr:spPr>
        <a:xfrm>
          <a:off x="486727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5</xdr:col>
      <xdr:colOff>0</xdr:colOff>
      <xdr:row>0</xdr:row>
      <xdr:rowOff>0</xdr:rowOff>
    </xdr:to>
    <xdr:sp>
      <xdr:nvSpPr>
        <xdr:cNvPr id="1" name="Testo 2"/>
        <xdr:cNvSpPr txBox="1">
          <a:spLocks noChangeArrowheads="1"/>
        </xdr:cNvSpPr>
      </xdr:nvSpPr>
      <xdr:spPr>
        <a:xfrm>
          <a:off x="866775" y="0"/>
          <a:ext cx="38576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5</xdr:col>
      <xdr:colOff>0</xdr:colOff>
      <xdr:row>0</xdr:row>
      <xdr:rowOff>0</xdr:rowOff>
    </xdr:from>
    <xdr:to>
      <xdr:col>5</xdr:col>
      <xdr:colOff>0</xdr:colOff>
      <xdr:row>0</xdr:row>
      <xdr:rowOff>0</xdr:rowOff>
    </xdr:to>
    <xdr:sp fLocksText="0">
      <xdr:nvSpPr>
        <xdr:cNvPr id="2" name="Testo 3"/>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3" name="Testo 4"/>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4" name="Testo 5"/>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5" name="Testo 6"/>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6" name="Testo 8"/>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0</xdr:row>
      <xdr:rowOff>0</xdr:rowOff>
    </xdr:from>
    <xdr:to>
      <xdr:col>5</xdr:col>
      <xdr:colOff>0</xdr:colOff>
      <xdr:row>0</xdr:row>
      <xdr:rowOff>0</xdr:rowOff>
    </xdr:to>
    <xdr:sp fLocksText="0">
      <xdr:nvSpPr>
        <xdr:cNvPr id="7" name="Testo 9"/>
        <xdr:cNvSpPr txBox="1">
          <a:spLocks noChangeArrowheads="1"/>
        </xdr:cNvSpPr>
      </xdr:nvSpPr>
      <xdr:spPr>
        <a:xfrm>
          <a:off x="472440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4</xdr:row>
      <xdr:rowOff>0</xdr:rowOff>
    </xdr:from>
    <xdr:to>
      <xdr:col>5</xdr:col>
      <xdr:colOff>0</xdr:colOff>
      <xdr:row>4</xdr:row>
      <xdr:rowOff>0</xdr:rowOff>
    </xdr:to>
    <xdr:sp>
      <xdr:nvSpPr>
        <xdr:cNvPr id="9" name="Testo 2"/>
        <xdr:cNvSpPr txBox="1">
          <a:spLocks noChangeArrowheads="1"/>
        </xdr:cNvSpPr>
      </xdr:nvSpPr>
      <xdr:spPr>
        <a:xfrm>
          <a:off x="866775" y="1371600"/>
          <a:ext cx="38576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5</xdr:col>
      <xdr:colOff>0</xdr:colOff>
      <xdr:row>4</xdr:row>
      <xdr:rowOff>0</xdr:rowOff>
    </xdr:from>
    <xdr:to>
      <xdr:col>5</xdr:col>
      <xdr:colOff>0</xdr:colOff>
      <xdr:row>4</xdr:row>
      <xdr:rowOff>0</xdr:rowOff>
    </xdr:to>
    <xdr:sp fLocksText="0">
      <xdr:nvSpPr>
        <xdr:cNvPr id="10" name="Testo 3"/>
        <xdr:cNvSpPr txBox="1">
          <a:spLocks noChangeArrowheads="1"/>
        </xdr:cNvSpPr>
      </xdr:nvSpPr>
      <xdr:spPr>
        <a:xfrm>
          <a:off x="47244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1" name="Testo 4"/>
        <xdr:cNvSpPr txBox="1">
          <a:spLocks noChangeArrowheads="1"/>
        </xdr:cNvSpPr>
      </xdr:nvSpPr>
      <xdr:spPr>
        <a:xfrm>
          <a:off x="47244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2" name="Testo 5"/>
        <xdr:cNvSpPr txBox="1">
          <a:spLocks noChangeArrowheads="1"/>
        </xdr:cNvSpPr>
      </xdr:nvSpPr>
      <xdr:spPr>
        <a:xfrm>
          <a:off x="47244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2</xdr:row>
      <xdr:rowOff>0</xdr:rowOff>
    </xdr:from>
    <xdr:to>
      <xdr:col>5</xdr:col>
      <xdr:colOff>0</xdr:colOff>
      <xdr:row>2</xdr:row>
      <xdr:rowOff>0</xdr:rowOff>
    </xdr:to>
    <xdr:sp fLocksText="0">
      <xdr:nvSpPr>
        <xdr:cNvPr id="13" name="Testo 6"/>
        <xdr:cNvSpPr txBox="1">
          <a:spLocks noChangeArrowheads="1"/>
        </xdr:cNvSpPr>
      </xdr:nvSpPr>
      <xdr:spPr>
        <a:xfrm>
          <a:off x="472440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4" name="Testo 8"/>
        <xdr:cNvSpPr txBox="1">
          <a:spLocks noChangeArrowheads="1"/>
        </xdr:cNvSpPr>
      </xdr:nvSpPr>
      <xdr:spPr>
        <a:xfrm>
          <a:off x="47244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4</xdr:row>
      <xdr:rowOff>0</xdr:rowOff>
    </xdr:from>
    <xdr:to>
      <xdr:col>5</xdr:col>
      <xdr:colOff>0</xdr:colOff>
      <xdr:row>4</xdr:row>
      <xdr:rowOff>0</xdr:rowOff>
    </xdr:to>
    <xdr:sp fLocksText="0">
      <xdr:nvSpPr>
        <xdr:cNvPr id="15" name="Testo 9"/>
        <xdr:cNvSpPr txBox="1">
          <a:spLocks noChangeArrowheads="1"/>
        </xdr:cNvSpPr>
      </xdr:nvSpPr>
      <xdr:spPr>
        <a:xfrm>
          <a:off x="472440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6"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5</xdr:col>
      <xdr:colOff>0</xdr:colOff>
      <xdr:row>3</xdr:row>
      <xdr:rowOff>0</xdr:rowOff>
    </xdr:from>
    <xdr:to>
      <xdr:col>5</xdr:col>
      <xdr:colOff>0</xdr:colOff>
      <xdr:row>3</xdr:row>
      <xdr:rowOff>0</xdr:rowOff>
    </xdr:to>
    <xdr:sp fLocksText="0">
      <xdr:nvSpPr>
        <xdr:cNvPr id="17" name="Testo 5"/>
        <xdr:cNvSpPr txBox="1">
          <a:spLocks noChangeArrowheads="1"/>
        </xdr:cNvSpPr>
      </xdr:nvSpPr>
      <xdr:spPr>
        <a:xfrm>
          <a:off x="472440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0</xdr:colOff>
      <xdr:row>3</xdr:row>
      <xdr:rowOff>0</xdr:rowOff>
    </xdr:from>
    <xdr:to>
      <xdr:col>5</xdr:col>
      <xdr:colOff>0</xdr:colOff>
      <xdr:row>3</xdr:row>
      <xdr:rowOff>0</xdr:rowOff>
    </xdr:to>
    <xdr:sp fLocksText="0">
      <xdr:nvSpPr>
        <xdr:cNvPr id="18" name="Testo 6"/>
        <xdr:cNvSpPr txBox="1">
          <a:spLocks noChangeArrowheads="1"/>
        </xdr:cNvSpPr>
      </xdr:nvSpPr>
      <xdr:spPr>
        <a:xfrm>
          <a:off x="472440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4</xdr:row>
      <xdr:rowOff>0</xdr:rowOff>
    </xdr:from>
    <xdr:to>
      <xdr:col>5</xdr:col>
      <xdr:colOff>0</xdr:colOff>
      <xdr:row>4</xdr:row>
      <xdr:rowOff>0</xdr:rowOff>
    </xdr:to>
    <xdr:sp>
      <xdr:nvSpPr>
        <xdr:cNvPr id="19" name="Testo 2"/>
        <xdr:cNvSpPr txBox="1">
          <a:spLocks noChangeArrowheads="1"/>
        </xdr:cNvSpPr>
      </xdr:nvSpPr>
      <xdr:spPr>
        <a:xfrm>
          <a:off x="866775" y="1371600"/>
          <a:ext cx="385762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0</xdr:col>
      <xdr:colOff>0</xdr:colOff>
      <xdr:row>4</xdr:row>
      <xdr:rowOff>0</xdr:rowOff>
    </xdr:from>
    <xdr:to>
      <xdr:col>0</xdr:col>
      <xdr:colOff>609600</xdr:colOff>
      <xdr:row>4</xdr:row>
      <xdr:rowOff>0</xdr:rowOff>
    </xdr:to>
    <xdr:sp>
      <xdr:nvSpPr>
        <xdr:cNvPr id="20"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6</xdr:col>
      <xdr:colOff>0</xdr:colOff>
      <xdr:row>0</xdr:row>
      <xdr:rowOff>0</xdr:rowOff>
    </xdr:to>
    <xdr:sp>
      <xdr:nvSpPr>
        <xdr:cNvPr id="1" name="Testo 2"/>
        <xdr:cNvSpPr txBox="1">
          <a:spLocks noChangeArrowheads="1"/>
        </xdr:cNvSpPr>
      </xdr:nvSpPr>
      <xdr:spPr>
        <a:xfrm>
          <a:off x="923925" y="0"/>
          <a:ext cx="358140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sto 3"/>
        <xdr:cNvSpPr txBox="1">
          <a:spLocks noChangeArrowheads="1"/>
        </xdr:cNvSpPr>
      </xdr:nvSpPr>
      <xdr:spPr>
        <a:xfrm>
          <a:off x="45053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 name="Testo 4"/>
        <xdr:cNvSpPr txBox="1">
          <a:spLocks noChangeArrowheads="1"/>
        </xdr:cNvSpPr>
      </xdr:nvSpPr>
      <xdr:spPr>
        <a:xfrm>
          <a:off x="45053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sto 5"/>
        <xdr:cNvSpPr txBox="1">
          <a:spLocks noChangeArrowheads="1"/>
        </xdr:cNvSpPr>
      </xdr:nvSpPr>
      <xdr:spPr>
        <a:xfrm>
          <a:off x="45053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 name="Testo 6"/>
        <xdr:cNvSpPr txBox="1">
          <a:spLocks noChangeArrowheads="1"/>
        </xdr:cNvSpPr>
      </xdr:nvSpPr>
      <xdr:spPr>
        <a:xfrm>
          <a:off x="45053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sto 8"/>
        <xdr:cNvSpPr txBox="1">
          <a:spLocks noChangeArrowheads="1"/>
        </xdr:cNvSpPr>
      </xdr:nvSpPr>
      <xdr:spPr>
        <a:xfrm>
          <a:off x="45053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7" name="Testo 9"/>
        <xdr:cNvSpPr txBox="1">
          <a:spLocks noChangeArrowheads="1"/>
        </xdr:cNvSpPr>
      </xdr:nvSpPr>
      <xdr:spPr>
        <a:xfrm>
          <a:off x="45053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6</xdr:col>
      <xdr:colOff>0</xdr:colOff>
      <xdr:row>4</xdr:row>
      <xdr:rowOff>0</xdr:rowOff>
    </xdr:from>
    <xdr:to>
      <xdr:col>6</xdr:col>
      <xdr:colOff>0</xdr:colOff>
      <xdr:row>4</xdr:row>
      <xdr:rowOff>0</xdr:rowOff>
    </xdr:to>
    <xdr:sp fLocksText="0">
      <xdr:nvSpPr>
        <xdr:cNvPr id="9" name="Testo 3"/>
        <xdr:cNvSpPr txBox="1">
          <a:spLocks noChangeArrowheads="1"/>
        </xdr:cNvSpPr>
      </xdr:nvSpPr>
      <xdr:spPr>
        <a:xfrm>
          <a:off x="45053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0" name="Testo 4"/>
        <xdr:cNvSpPr txBox="1">
          <a:spLocks noChangeArrowheads="1"/>
        </xdr:cNvSpPr>
      </xdr:nvSpPr>
      <xdr:spPr>
        <a:xfrm>
          <a:off x="45053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1" name="Testo 5"/>
        <xdr:cNvSpPr txBox="1">
          <a:spLocks noChangeArrowheads="1"/>
        </xdr:cNvSpPr>
      </xdr:nvSpPr>
      <xdr:spPr>
        <a:xfrm>
          <a:off x="450532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2" name="Testo 6"/>
        <xdr:cNvSpPr txBox="1">
          <a:spLocks noChangeArrowheads="1"/>
        </xdr:cNvSpPr>
      </xdr:nvSpPr>
      <xdr:spPr>
        <a:xfrm>
          <a:off x="4505325"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3" name="Testo 8"/>
        <xdr:cNvSpPr txBox="1">
          <a:spLocks noChangeArrowheads="1"/>
        </xdr:cNvSpPr>
      </xdr:nvSpPr>
      <xdr:spPr>
        <a:xfrm>
          <a:off x="45053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4" name="Testo 9"/>
        <xdr:cNvSpPr txBox="1">
          <a:spLocks noChangeArrowheads="1"/>
        </xdr:cNvSpPr>
      </xdr:nvSpPr>
      <xdr:spPr>
        <a:xfrm>
          <a:off x="4505325"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5" name="Testo 10"/>
        <xdr:cNvSpPr txBox="1">
          <a:spLocks noChangeArrowheads="1"/>
        </xdr:cNvSpPr>
      </xdr:nvSpPr>
      <xdr:spPr>
        <a:xfrm>
          <a:off x="0" y="137160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6</xdr:col>
      <xdr:colOff>0</xdr:colOff>
      <xdr:row>3</xdr:row>
      <xdr:rowOff>0</xdr:rowOff>
    </xdr:from>
    <xdr:to>
      <xdr:col>6</xdr:col>
      <xdr:colOff>0</xdr:colOff>
      <xdr:row>3</xdr:row>
      <xdr:rowOff>0</xdr:rowOff>
    </xdr:to>
    <xdr:sp fLocksText="0">
      <xdr:nvSpPr>
        <xdr:cNvPr id="16" name="Testo 5"/>
        <xdr:cNvSpPr txBox="1">
          <a:spLocks noChangeArrowheads="1"/>
        </xdr:cNvSpPr>
      </xdr:nvSpPr>
      <xdr:spPr>
        <a:xfrm>
          <a:off x="45053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7" name="Testo 6"/>
        <xdr:cNvSpPr txBox="1">
          <a:spLocks noChangeArrowheads="1"/>
        </xdr:cNvSpPr>
      </xdr:nvSpPr>
      <xdr:spPr>
        <a:xfrm>
          <a:off x="4505325"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6</xdr:col>
      <xdr:colOff>0</xdr:colOff>
      <xdr:row>0</xdr:row>
      <xdr:rowOff>0</xdr:rowOff>
    </xdr:to>
    <xdr:sp>
      <xdr:nvSpPr>
        <xdr:cNvPr id="1" name="Testo 2"/>
        <xdr:cNvSpPr txBox="1">
          <a:spLocks noChangeArrowheads="1"/>
        </xdr:cNvSpPr>
      </xdr:nvSpPr>
      <xdr:spPr>
        <a:xfrm>
          <a:off x="866775" y="0"/>
          <a:ext cx="3457575"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sto 3"/>
        <xdr:cNvSpPr txBox="1">
          <a:spLocks noChangeArrowheads="1"/>
        </xdr:cNvSpPr>
      </xdr:nvSpPr>
      <xdr:spPr>
        <a:xfrm>
          <a:off x="43243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 name="Testo 4"/>
        <xdr:cNvSpPr txBox="1">
          <a:spLocks noChangeArrowheads="1"/>
        </xdr:cNvSpPr>
      </xdr:nvSpPr>
      <xdr:spPr>
        <a:xfrm>
          <a:off x="43243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sto 5"/>
        <xdr:cNvSpPr txBox="1">
          <a:spLocks noChangeArrowheads="1"/>
        </xdr:cNvSpPr>
      </xdr:nvSpPr>
      <xdr:spPr>
        <a:xfrm>
          <a:off x="43243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 name="Testo 6"/>
        <xdr:cNvSpPr txBox="1">
          <a:spLocks noChangeArrowheads="1"/>
        </xdr:cNvSpPr>
      </xdr:nvSpPr>
      <xdr:spPr>
        <a:xfrm>
          <a:off x="43243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sto 8"/>
        <xdr:cNvSpPr txBox="1">
          <a:spLocks noChangeArrowheads="1"/>
        </xdr:cNvSpPr>
      </xdr:nvSpPr>
      <xdr:spPr>
        <a:xfrm>
          <a:off x="43243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7" name="Testo 9"/>
        <xdr:cNvSpPr txBox="1">
          <a:spLocks noChangeArrowheads="1"/>
        </xdr:cNvSpPr>
      </xdr:nvSpPr>
      <xdr:spPr>
        <a:xfrm>
          <a:off x="4324350"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6</xdr:col>
      <xdr:colOff>0</xdr:colOff>
      <xdr:row>4</xdr:row>
      <xdr:rowOff>0</xdr:rowOff>
    </xdr:from>
    <xdr:to>
      <xdr:col>6</xdr:col>
      <xdr:colOff>0</xdr:colOff>
      <xdr:row>4</xdr:row>
      <xdr:rowOff>0</xdr:rowOff>
    </xdr:to>
    <xdr:sp fLocksText="0">
      <xdr:nvSpPr>
        <xdr:cNvPr id="9" name="Testo 3"/>
        <xdr:cNvSpPr txBox="1">
          <a:spLocks noChangeArrowheads="1"/>
        </xdr:cNvSpPr>
      </xdr:nvSpPr>
      <xdr:spPr>
        <a:xfrm>
          <a:off x="432435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0" name="Testo 4"/>
        <xdr:cNvSpPr txBox="1">
          <a:spLocks noChangeArrowheads="1"/>
        </xdr:cNvSpPr>
      </xdr:nvSpPr>
      <xdr:spPr>
        <a:xfrm>
          <a:off x="432435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1" name="Testo 5"/>
        <xdr:cNvSpPr txBox="1">
          <a:spLocks noChangeArrowheads="1"/>
        </xdr:cNvSpPr>
      </xdr:nvSpPr>
      <xdr:spPr>
        <a:xfrm>
          <a:off x="432435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2</xdr:row>
      <xdr:rowOff>0</xdr:rowOff>
    </xdr:from>
    <xdr:to>
      <xdr:col>6</xdr:col>
      <xdr:colOff>0</xdr:colOff>
      <xdr:row>2</xdr:row>
      <xdr:rowOff>0</xdr:rowOff>
    </xdr:to>
    <xdr:sp fLocksText="0">
      <xdr:nvSpPr>
        <xdr:cNvPr id="12" name="Testo 6"/>
        <xdr:cNvSpPr txBox="1">
          <a:spLocks noChangeArrowheads="1"/>
        </xdr:cNvSpPr>
      </xdr:nvSpPr>
      <xdr:spPr>
        <a:xfrm>
          <a:off x="4324350" y="5619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3" name="Testo 8"/>
        <xdr:cNvSpPr txBox="1">
          <a:spLocks noChangeArrowheads="1"/>
        </xdr:cNvSpPr>
      </xdr:nvSpPr>
      <xdr:spPr>
        <a:xfrm>
          <a:off x="432435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4</xdr:row>
      <xdr:rowOff>0</xdr:rowOff>
    </xdr:from>
    <xdr:to>
      <xdr:col>6</xdr:col>
      <xdr:colOff>0</xdr:colOff>
      <xdr:row>4</xdr:row>
      <xdr:rowOff>0</xdr:rowOff>
    </xdr:to>
    <xdr:sp fLocksText="0">
      <xdr:nvSpPr>
        <xdr:cNvPr id="14" name="Testo 9"/>
        <xdr:cNvSpPr txBox="1">
          <a:spLocks noChangeArrowheads="1"/>
        </xdr:cNvSpPr>
      </xdr:nvSpPr>
      <xdr:spPr>
        <a:xfrm>
          <a:off x="4324350" y="137160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5" name="Testo 5"/>
        <xdr:cNvSpPr txBox="1">
          <a:spLocks noChangeArrowheads="1"/>
        </xdr:cNvSpPr>
      </xdr:nvSpPr>
      <xdr:spPr>
        <a:xfrm>
          <a:off x="432435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0</xdr:colOff>
      <xdr:row>3</xdr:row>
      <xdr:rowOff>0</xdr:rowOff>
    </xdr:from>
    <xdr:to>
      <xdr:col>6</xdr:col>
      <xdr:colOff>0</xdr:colOff>
      <xdr:row>3</xdr:row>
      <xdr:rowOff>0</xdr:rowOff>
    </xdr:to>
    <xdr:sp fLocksText="0">
      <xdr:nvSpPr>
        <xdr:cNvPr id="16" name="Testo 6"/>
        <xdr:cNvSpPr txBox="1">
          <a:spLocks noChangeArrowheads="1"/>
        </xdr:cNvSpPr>
      </xdr:nvSpPr>
      <xdr:spPr>
        <a:xfrm>
          <a:off x="4324350" y="10953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7</xdr:col>
      <xdr:colOff>0</xdr:colOff>
      <xdr:row>0</xdr:row>
      <xdr:rowOff>0</xdr:rowOff>
    </xdr:to>
    <xdr:sp>
      <xdr:nvSpPr>
        <xdr:cNvPr id="1" name="Testo 2"/>
        <xdr:cNvSpPr txBox="1">
          <a:spLocks noChangeArrowheads="1"/>
        </xdr:cNvSpPr>
      </xdr:nvSpPr>
      <xdr:spPr>
        <a:xfrm>
          <a:off x="866775" y="0"/>
          <a:ext cx="3714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sto 3"/>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3" name="Testo 4"/>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sto 5"/>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sto 6"/>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sto 8"/>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sto 9"/>
        <xdr:cNvSpPr txBox="1">
          <a:spLocks noChangeArrowheads="1"/>
        </xdr:cNvSpPr>
      </xdr:nvSpPr>
      <xdr:spPr>
        <a:xfrm>
          <a:off x="4581525" y="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0</xdr:row>
      <xdr:rowOff>0</xdr:rowOff>
    </xdr:from>
    <xdr:to>
      <xdr:col>0</xdr:col>
      <xdr:colOff>609600</xdr:colOff>
      <xdr:row>0</xdr:row>
      <xdr:rowOff>0</xdr:rowOff>
    </xdr:to>
    <xdr:sp>
      <xdr:nvSpPr>
        <xdr:cNvPr id="8" name="Testo 10"/>
        <xdr:cNvSpPr txBox="1">
          <a:spLocks noChangeArrowheads="1"/>
        </xdr:cNvSpPr>
      </xdr:nvSpPr>
      <xdr:spPr>
        <a:xfrm>
          <a:off x="0" y="0"/>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1</xdr:col>
      <xdr:colOff>28575</xdr:colOff>
      <xdr:row>4</xdr:row>
      <xdr:rowOff>0</xdr:rowOff>
    </xdr:from>
    <xdr:to>
      <xdr:col>7</xdr:col>
      <xdr:colOff>0</xdr:colOff>
      <xdr:row>4</xdr:row>
      <xdr:rowOff>0</xdr:rowOff>
    </xdr:to>
    <xdr:sp>
      <xdr:nvSpPr>
        <xdr:cNvPr id="9" name="Testo 2"/>
        <xdr:cNvSpPr txBox="1">
          <a:spLocks noChangeArrowheads="1"/>
        </xdr:cNvSpPr>
      </xdr:nvSpPr>
      <xdr:spPr>
        <a:xfrm>
          <a:off x="866775" y="1514475"/>
          <a:ext cx="3714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4</xdr:row>
      <xdr:rowOff>0</xdr:rowOff>
    </xdr:from>
    <xdr:to>
      <xdr:col>7</xdr:col>
      <xdr:colOff>0</xdr:colOff>
      <xdr:row>4</xdr:row>
      <xdr:rowOff>0</xdr:rowOff>
    </xdr:to>
    <xdr:sp fLocksText="0">
      <xdr:nvSpPr>
        <xdr:cNvPr id="10" name="Testo 3"/>
        <xdr:cNvSpPr txBox="1">
          <a:spLocks noChangeArrowheads="1"/>
        </xdr:cNvSpPr>
      </xdr:nvSpPr>
      <xdr:spPr>
        <a:xfrm>
          <a:off x="4581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1" name="Testo 4"/>
        <xdr:cNvSpPr txBox="1">
          <a:spLocks noChangeArrowheads="1"/>
        </xdr:cNvSpPr>
      </xdr:nvSpPr>
      <xdr:spPr>
        <a:xfrm>
          <a:off x="4581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2" name="Testo 5"/>
        <xdr:cNvSpPr txBox="1">
          <a:spLocks noChangeArrowheads="1"/>
        </xdr:cNvSpPr>
      </xdr:nvSpPr>
      <xdr:spPr>
        <a:xfrm>
          <a:off x="45815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1</xdr:row>
      <xdr:rowOff>0</xdr:rowOff>
    </xdr:from>
    <xdr:to>
      <xdr:col>7</xdr:col>
      <xdr:colOff>0</xdr:colOff>
      <xdr:row>1</xdr:row>
      <xdr:rowOff>0</xdr:rowOff>
    </xdr:to>
    <xdr:sp fLocksText="0">
      <xdr:nvSpPr>
        <xdr:cNvPr id="13" name="Testo 6"/>
        <xdr:cNvSpPr txBox="1">
          <a:spLocks noChangeArrowheads="1"/>
        </xdr:cNvSpPr>
      </xdr:nvSpPr>
      <xdr:spPr>
        <a:xfrm>
          <a:off x="4581525" y="31432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4" name="Testo 8"/>
        <xdr:cNvSpPr txBox="1">
          <a:spLocks noChangeArrowheads="1"/>
        </xdr:cNvSpPr>
      </xdr:nvSpPr>
      <xdr:spPr>
        <a:xfrm>
          <a:off x="4581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15" name="Testo 9"/>
        <xdr:cNvSpPr txBox="1">
          <a:spLocks noChangeArrowheads="1"/>
        </xdr:cNvSpPr>
      </xdr:nvSpPr>
      <xdr:spPr>
        <a:xfrm>
          <a:off x="4581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16" name="Testo 10"/>
        <xdr:cNvSpPr txBox="1">
          <a:spLocks noChangeArrowheads="1"/>
        </xdr:cNvSpPr>
      </xdr:nvSpPr>
      <xdr:spPr>
        <a:xfrm>
          <a:off x="0" y="151447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3</xdr:row>
      <xdr:rowOff>0</xdr:rowOff>
    </xdr:from>
    <xdr:to>
      <xdr:col>7</xdr:col>
      <xdr:colOff>0</xdr:colOff>
      <xdr:row>3</xdr:row>
      <xdr:rowOff>0</xdr:rowOff>
    </xdr:to>
    <xdr:sp fLocksText="0">
      <xdr:nvSpPr>
        <xdr:cNvPr id="17" name="Testo 5"/>
        <xdr:cNvSpPr txBox="1">
          <a:spLocks noChangeArrowheads="1"/>
        </xdr:cNvSpPr>
      </xdr:nvSpPr>
      <xdr:spPr>
        <a:xfrm>
          <a:off x="4581525" y="12382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18" name="Testo 6"/>
        <xdr:cNvSpPr txBox="1">
          <a:spLocks noChangeArrowheads="1"/>
        </xdr:cNvSpPr>
      </xdr:nvSpPr>
      <xdr:spPr>
        <a:xfrm>
          <a:off x="4581525" y="12382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4</xdr:row>
      <xdr:rowOff>0</xdr:rowOff>
    </xdr:from>
    <xdr:to>
      <xdr:col>8</xdr:col>
      <xdr:colOff>0</xdr:colOff>
      <xdr:row>4</xdr:row>
      <xdr:rowOff>0</xdr:rowOff>
    </xdr:to>
    <xdr:sp>
      <xdr:nvSpPr>
        <xdr:cNvPr id="19" name="Testo 2"/>
        <xdr:cNvSpPr txBox="1">
          <a:spLocks noChangeArrowheads="1"/>
        </xdr:cNvSpPr>
      </xdr:nvSpPr>
      <xdr:spPr>
        <a:xfrm>
          <a:off x="866775" y="1514475"/>
          <a:ext cx="4476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8</xdr:col>
      <xdr:colOff>0</xdr:colOff>
      <xdr:row>4</xdr:row>
      <xdr:rowOff>0</xdr:rowOff>
    </xdr:from>
    <xdr:to>
      <xdr:col>8</xdr:col>
      <xdr:colOff>0</xdr:colOff>
      <xdr:row>4</xdr:row>
      <xdr:rowOff>0</xdr:rowOff>
    </xdr:to>
    <xdr:sp fLocksText="0">
      <xdr:nvSpPr>
        <xdr:cNvPr id="20" name="Testo 3"/>
        <xdr:cNvSpPr txBox="1">
          <a:spLocks noChangeArrowheads="1"/>
        </xdr:cNvSpPr>
      </xdr:nvSpPr>
      <xdr:spPr>
        <a:xfrm>
          <a:off x="5343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21" name="Testo 4"/>
        <xdr:cNvSpPr txBox="1">
          <a:spLocks noChangeArrowheads="1"/>
        </xdr:cNvSpPr>
      </xdr:nvSpPr>
      <xdr:spPr>
        <a:xfrm>
          <a:off x="5343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22" name="Testo 8"/>
        <xdr:cNvSpPr txBox="1">
          <a:spLocks noChangeArrowheads="1"/>
        </xdr:cNvSpPr>
      </xdr:nvSpPr>
      <xdr:spPr>
        <a:xfrm>
          <a:off x="5343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23" name="Testo 9"/>
        <xdr:cNvSpPr txBox="1">
          <a:spLocks noChangeArrowheads="1"/>
        </xdr:cNvSpPr>
      </xdr:nvSpPr>
      <xdr:spPr>
        <a:xfrm>
          <a:off x="5343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24" name="Testo 10"/>
        <xdr:cNvSpPr txBox="1">
          <a:spLocks noChangeArrowheads="1"/>
        </xdr:cNvSpPr>
      </xdr:nvSpPr>
      <xdr:spPr>
        <a:xfrm>
          <a:off x="0" y="151447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8</xdr:col>
      <xdr:colOff>0</xdr:colOff>
      <xdr:row>3</xdr:row>
      <xdr:rowOff>0</xdr:rowOff>
    </xdr:from>
    <xdr:to>
      <xdr:col>8</xdr:col>
      <xdr:colOff>0</xdr:colOff>
      <xdr:row>3</xdr:row>
      <xdr:rowOff>0</xdr:rowOff>
    </xdr:to>
    <xdr:sp fLocksText="0">
      <xdr:nvSpPr>
        <xdr:cNvPr id="25" name="Testo 5"/>
        <xdr:cNvSpPr txBox="1">
          <a:spLocks noChangeArrowheads="1"/>
        </xdr:cNvSpPr>
      </xdr:nvSpPr>
      <xdr:spPr>
        <a:xfrm>
          <a:off x="5343525" y="12382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3</xdr:row>
      <xdr:rowOff>0</xdr:rowOff>
    </xdr:from>
    <xdr:to>
      <xdr:col>8</xdr:col>
      <xdr:colOff>0</xdr:colOff>
      <xdr:row>3</xdr:row>
      <xdr:rowOff>0</xdr:rowOff>
    </xdr:to>
    <xdr:sp fLocksText="0">
      <xdr:nvSpPr>
        <xdr:cNvPr id="26" name="Testo 6"/>
        <xdr:cNvSpPr txBox="1">
          <a:spLocks noChangeArrowheads="1"/>
        </xdr:cNvSpPr>
      </xdr:nvSpPr>
      <xdr:spPr>
        <a:xfrm>
          <a:off x="5343525" y="12382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4</xdr:row>
      <xdr:rowOff>0</xdr:rowOff>
    </xdr:from>
    <xdr:to>
      <xdr:col>7</xdr:col>
      <xdr:colOff>0</xdr:colOff>
      <xdr:row>4</xdr:row>
      <xdr:rowOff>0</xdr:rowOff>
    </xdr:to>
    <xdr:sp>
      <xdr:nvSpPr>
        <xdr:cNvPr id="27" name="Testo 2"/>
        <xdr:cNvSpPr txBox="1">
          <a:spLocks noChangeArrowheads="1"/>
        </xdr:cNvSpPr>
      </xdr:nvSpPr>
      <xdr:spPr>
        <a:xfrm>
          <a:off x="866775" y="1514475"/>
          <a:ext cx="3714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7</xdr:col>
      <xdr:colOff>0</xdr:colOff>
      <xdr:row>4</xdr:row>
      <xdr:rowOff>0</xdr:rowOff>
    </xdr:from>
    <xdr:to>
      <xdr:col>7</xdr:col>
      <xdr:colOff>0</xdr:colOff>
      <xdr:row>4</xdr:row>
      <xdr:rowOff>0</xdr:rowOff>
    </xdr:to>
    <xdr:sp fLocksText="0">
      <xdr:nvSpPr>
        <xdr:cNvPr id="28" name="Testo 3"/>
        <xdr:cNvSpPr txBox="1">
          <a:spLocks noChangeArrowheads="1"/>
        </xdr:cNvSpPr>
      </xdr:nvSpPr>
      <xdr:spPr>
        <a:xfrm>
          <a:off x="4581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29" name="Testo 4"/>
        <xdr:cNvSpPr txBox="1">
          <a:spLocks noChangeArrowheads="1"/>
        </xdr:cNvSpPr>
      </xdr:nvSpPr>
      <xdr:spPr>
        <a:xfrm>
          <a:off x="4581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30" name="Testo 8"/>
        <xdr:cNvSpPr txBox="1">
          <a:spLocks noChangeArrowheads="1"/>
        </xdr:cNvSpPr>
      </xdr:nvSpPr>
      <xdr:spPr>
        <a:xfrm>
          <a:off x="4581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4</xdr:row>
      <xdr:rowOff>0</xdr:rowOff>
    </xdr:from>
    <xdr:to>
      <xdr:col>7</xdr:col>
      <xdr:colOff>0</xdr:colOff>
      <xdr:row>4</xdr:row>
      <xdr:rowOff>0</xdr:rowOff>
    </xdr:to>
    <xdr:sp fLocksText="0">
      <xdr:nvSpPr>
        <xdr:cNvPr id="31" name="Testo 9"/>
        <xdr:cNvSpPr txBox="1">
          <a:spLocks noChangeArrowheads="1"/>
        </xdr:cNvSpPr>
      </xdr:nvSpPr>
      <xdr:spPr>
        <a:xfrm>
          <a:off x="4581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32" name="Testo 10"/>
        <xdr:cNvSpPr txBox="1">
          <a:spLocks noChangeArrowheads="1"/>
        </xdr:cNvSpPr>
      </xdr:nvSpPr>
      <xdr:spPr>
        <a:xfrm>
          <a:off x="0" y="151447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7</xdr:col>
      <xdr:colOff>0</xdr:colOff>
      <xdr:row>3</xdr:row>
      <xdr:rowOff>0</xdr:rowOff>
    </xdr:from>
    <xdr:to>
      <xdr:col>7</xdr:col>
      <xdr:colOff>0</xdr:colOff>
      <xdr:row>3</xdr:row>
      <xdr:rowOff>0</xdr:rowOff>
    </xdr:to>
    <xdr:sp fLocksText="0">
      <xdr:nvSpPr>
        <xdr:cNvPr id="33" name="Testo 5"/>
        <xdr:cNvSpPr txBox="1">
          <a:spLocks noChangeArrowheads="1"/>
        </xdr:cNvSpPr>
      </xdr:nvSpPr>
      <xdr:spPr>
        <a:xfrm>
          <a:off x="4581525" y="12382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0</xdr:colOff>
      <xdr:row>3</xdr:row>
      <xdr:rowOff>0</xdr:rowOff>
    </xdr:from>
    <xdr:to>
      <xdr:col>7</xdr:col>
      <xdr:colOff>0</xdr:colOff>
      <xdr:row>3</xdr:row>
      <xdr:rowOff>0</xdr:rowOff>
    </xdr:to>
    <xdr:sp fLocksText="0">
      <xdr:nvSpPr>
        <xdr:cNvPr id="34" name="Testo 6"/>
        <xdr:cNvSpPr txBox="1">
          <a:spLocks noChangeArrowheads="1"/>
        </xdr:cNvSpPr>
      </xdr:nvSpPr>
      <xdr:spPr>
        <a:xfrm>
          <a:off x="4581525" y="12382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28575</xdr:colOff>
      <xdr:row>4</xdr:row>
      <xdr:rowOff>0</xdr:rowOff>
    </xdr:from>
    <xdr:to>
      <xdr:col>8</xdr:col>
      <xdr:colOff>0</xdr:colOff>
      <xdr:row>4</xdr:row>
      <xdr:rowOff>0</xdr:rowOff>
    </xdr:to>
    <xdr:sp>
      <xdr:nvSpPr>
        <xdr:cNvPr id="35" name="Testo 2"/>
        <xdr:cNvSpPr txBox="1">
          <a:spLocks noChangeArrowheads="1"/>
        </xdr:cNvSpPr>
      </xdr:nvSpPr>
      <xdr:spPr>
        <a:xfrm>
          <a:off x="866775" y="1514475"/>
          <a:ext cx="447675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Occupati per posizione nella professione, settore di attività economica, regione e sesso - Media 2000 </a:t>
          </a:r>
          <a:r>
            <a:rPr lang="en-US" cap="none" sz="900" b="0" i="1" u="none" baseline="0">
              <a:solidFill>
                <a:srgbClr val="000000"/>
              </a:solidFill>
              <a:latin typeface="Arial"/>
              <a:ea typeface="Arial"/>
              <a:cs typeface="Arial"/>
            </a:rPr>
            <a:t>(dati in migliaia)</a:t>
          </a:r>
        </a:p>
      </xdr:txBody>
    </xdr:sp>
    <xdr:clientData/>
  </xdr:twoCellAnchor>
  <xdr:twoCellAnchor>
    <xdr:from>
      <xdr:col>8</xdr:col>
      <xdr:colOff>0</xdr:colOff>
      <xdr:row>4</xdr:row>
      <xdr:rowOff>0</xdr:rowOff>
    </xdr:from>
    <xdr:to>
      <xdr:col>8</xdr:col>
      <xdr:colOff>0</xdr:colOff>
      <xdr:row>4</xdr:row>
      <xdr:rowOff>0</xdr:rowOff>
    </xdr:to>
    <xdr:sp fLocksText="0">
      <xdr:nvSpPr>
        <xdr:cNvPr id="36" name="Testo 3"/>
        <xdr:cNvSpPr txBox="1">
          <a:spLocks noChangeArrowheads="1"/>
        </xdr:cNvSpPr>
      </xdr:nvSpPr>
      <xdr:spPr>
        <a:xfrm>
          <a:off x="5343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7" name="Testo 4"/>
        <xdr:cNvSpPr txBox="1">
          <a:spLocks noChangeArrowheads="1"/>
        </xdr:cNvSpPr>
      </xdr:nvSpPr>
      <xdr:spPr>
        <a:xfrm>
          <a:off x="5343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8" name="Testo 8"/>
        <xdr:cNvSpPr txBox="1">
          <a:spLocks noChangeArrowheads="1"/>
        </xdr:cNvSpPr>
      </xdr:nvSpPr>
      <xdr:spPr>
        <a:xfrm>
          <a:off x="5343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4</xdr:row>
      <xdr:rowOff>0</xdr:rowOff>
    </xdr:from>
    <xdr:to>
      <xdr:col>8</xdr:col>
      <xdr:colOff>0</xdr:colOff>
      <xdr:row>4</xdr:row>
      <xdr:rowOff>0</xdr:rowOff>
    </xdr:to>
    <xdr:sp fLocksText="0">
      <xdr:nvSpPr>
        <xdr:cNvPr id="39" name="Testo 9"/>
        <xdr:cNvSpPr txBox="1">
          <a:spLocks noChangeArrowheads="1"/>
        </xdr:cNvSpPr>
      </xdr:nvSpPr>
      <xdr:spPr>
        <a:xfrm>
          <a:off x="5343525" y="1514475"/>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xdr:row>
      <xdr:rowOff>0</xdr:rowOff>
    </xdr:from>
    <xdr:to>
      <xdr:col>0</xdr:col>
      <xdr:colOff>609600</xdr:colOff>
      <xdr:row>4</xdr:row>
      <xdr:rowOff>0</xdr:rowOff>
    </xdr:to>
    <xdr:sp>
      <xdr:nvSpPr>
        <xdr:cNvPr id="40" name="Testo 10"/>
        <xdr:cNvSpPr txBox="1">
          <a:spLocks noChangeArrowheads="1"/>
        </xdr:cNvSpPr>
      </xdr:nvSpPr>
      <xdr:spPr>
        <a:xfrm>
          <a:off x="0" y="1514475"/>
          <a:ext cx="609600" cy="0"/>
        </a:xfrm>
        <a:prstGeom prst="rect">
          <a:avLst/>
        </a:prstGeom>
        <a:solidFill>
          <a:srgbClr val="FFFFFF"/>
        </a:solidFill>
        <a:ln w="1" cmpd="sng">
          <a:noFill/>
        </a:ln>
      </xdr:spPr>
      <xdr:txBody>
        <a:bodyPr vertOverflow="clip" wrap="square" lIns="27432" tIns="18288" rIns="0" bIns="18288" anchor="ctr"/>
        <a:p>
          <a:pPr algn="l">
            <a:defRPr/>
          </a:pPr>
          <a:r>
            <a:rPr lang="en-US" cap="none" sz="700" b="0" i="0" u="none" baseline="0">
              <a:solidFill>
                <a:srgbClr val="000000"/>
              </a:solidFill>
            </a:rPr>
            <a:t>REGIONI
</a:t>
          </a:r>
        </a:p>
      </xdr:txBody>
    </xdr:sp>
    <xdr:clientData/>
  </xdr:twoCellAnchor>
  <xdr:twoCellAnchor>
    <xdr:from>
      <xdr:col>8</xdr:col>
      <xdr:colOff>0</xdr:colOff>
      <xdr:row>3</xdr:row>
      <xdr:rowOff>0</xdr:rowOff>
    </xdr:from>
    <xdr:to>
      <xdr:col>8</xdr:col>
      <xdr:colOff>0</xdr:colOff>
      <xdr:row>3</xdr:row>
      <xdr:rowOff>0</xdr:rowOff>
    </xdr:to>
    <xdr:sp fLocksText="0">
      <xdr:nvSpPr>
        <xdr:cNvPr id="41" name="Testo 5"/>
        <xdr:cNvSpPr txBox="1">
          <a:spLocks noChangeArrowheads="1"/>
        </xdr:cNvSpPr>
      </xdr:nvSpPr>
      <xdr:spPr>
        <a:xfrm>
          <a:off x="5343525" y="12382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0</xdr:colOff>
      <xdr:row>3</xdr:row>
      <xdr:rowOff>0</xdr:rowOff>
    </xdr:from>
    <xdr:to>
      <xdr:col>8</xdr:col>
      <xdr:colOff>0</xdr:colOff>
      <xdr:row>3</xdr:row>
      <xdr:rowOff>0</xdr:rowOff>
    </xdr:to>
    <xdr:sp fLocksText="0">
      <xdr:nvSpPr>
        <xdr:cNvPr id="42" name="Testo 6"/>
        <xdr:cNvSpPr txBox="1">
          <a:spLocks noChangeArrowheads="1"/>
        </xdr:cNvSpPr>
      </xdr:nvSpPr>
      <xdr:spPr>
        <a:xfrm>
          <a:off x="5343525" y="1238250"/>
          <a:ext cx="0" cy="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I11" sqref="I11"/>
    </sheetView>
  </sheetViews>
  <sheetFormatPr defaultColWidth="8.88671875" defaultRowHeight="15.75"/>
  <cols>
    <col min="1" max="1" width="9.6640625" style="3" customWidth="1"/>
    <col min="2" max="6" width="9.77734375" style="3" customWidth="1"/>
    <col min="7" max="16384" width="8.88671875" style="3" customWidth="1"/>
  </cols>
  <sheetData>
    <row r="1" spans="1:8" s="5" customFormat="1" ht="24.75" customHeight="1">
      <c r="A1" s="15" t="s">
        <v>23</v>
      </c>
      <c r="B1" s="2"/>
      <c r="C1" s="2"/>
      <c r="D1" s="2"/>
      <c r="E1" s="2"/>
      <c r="G1" s="2"/>
      <c r="H1" s="2"/>
    </row>
    <row r="2" spans="1:8" ht="19.5" customHeight="1">
      <c r="A2" s="18"/>
      <c r="B2" s="2"/>
      <c r="C2" s="2"/>
      <c r="D2" s="2"/>
      <c r="E2" s="2"/>
      <c r="G2" s="2"/>
      <c r="H2" s="2"/>
    </row>
    <row r="3" spans="1:6" ht="59.25" customHeight="1">
      <c r="A3" s="16"/>
      <c r="B3" s="17" t="s">
        <v>60</v>
      </c>
      <c r="C3" s="17" t="s">
        <v>61</v>
      </c>
      <c r="D3" s="17" t="s">
        <v>62</v>
      </c>
      <c r="E3" s="17" t="s">
        <v>63</v>
      </c>
      <c r="F3" s="17" t="s">
        <v>32</v>
      </c>
    </row>
    <row r="4" spans="1:6" ht="21.75" customHeight="1">
      <c r="A4" s="32" t="s">
        <v>33</v>
      </c>
      <c r="B4" s="32"/>
      <c r="C4" s="32"/>
      <c r="D4" s="32"/>
      <c r="E4" s="32"/>
      <c r="F4" s="32"/>
    </row>
    <row r="5" spans="1:6" ht="12.75" customHeight="1">
      <c r="A5" s="31" t="s">
        <v>11</v>
      </c>
      <c r="B5" s="25">
        <v>6299</v>
      </c>
      <c r="C5" s="25">
        <v>2333</v>
      </c>
      <c r="D5" s="25">
        <v>13741</v>
      </c>
      <c r="E5" s="25">
        <v>14718</v>
      </c>
      <c r="F5" s="25">
        <f>SUM(B5:E5)</f>
        <v>37091</v>
      </c>
    </row>
    <row r="6" spans="1:6" ht="12.75" customHeight="1">
      <c r="A6" s="31" t="s">
        <v>12</v>
      </c>
      <c r="B6" s="25">
        <v>6485</v>
      </c>
      <c r="C6" s="25">
        <v>2904</v>
      </c>
      <c r="D6" s="25">
        <v>14520</v>
      </c>
      <c r="E6" s="25">
        <v>16408</v>
      </c>
      <c r="F6" s="25">
        <f>SUM(B6:E6)</f>
        <v>40317</v>
      </c>
    </row>
    <row r="7" spans="1:6" ht="12.75" customHeight="1">
      <c r="A7" s="31" t="s">
        <v>13</v>
      </c>
      <c r="B7" s="25">
        <v>6943</v>
      </c>
      <c r="C7" s="25">
        <v>3151</v>
      </c>
      <c r="D7" s="25">
        <f>F7-(E7+C7+B7)</f>
        <v>16913</v>
      </c>
      <c r="E7" s="25">
        <v>18086</v>
      </c>
      <c r="F7" s="25">
        <v>45093</v>
      </c>
    </row>
    <row r="8" spans="1:6" ht="12.75" customHeight="1">
      <c r="A8" s="31" t="s">
        <v>14</v>
      </c>
      <c r="B8" s="25">
        <v>6936</v>
      </c>
      <c r="C8" s="25">
        <v>3037</v>
      </c>
      <c r="D8" s="25">
        <f>F8-(E8+C8+B8)</f>
        <v>17296</v>
      </c>
      <c r="E8" s="25">
        <v>18523</v>
      </c>
      <c r="F8" s="25">
        <v>45792</v>
      </c>
    </row>
    <row r="9" spans="1:6" ht="12.75" customHeight="1">
      <c r="A9" s="31" t="s">
        <v>15</v>
      </c>
      <c r="B9" s="25">
        <f>SUM(B11:B19)</f>
        <v>6695</v>
      </c>
      <c r="C9" s="25">
        <f>SUM(C11:C19)</f>
        <v>2850</v>
      </c>
      <c r="D9" s="25">
        <f>SUM(D11:D19)</f>
        <v>16709</v>
      </c>
      <c r="E9" s="25">
        <f>SUM(E11:E19)</f>
        <v>17655</v>
      </c>
      <c r="F9" s="25">
        <f>SUM(F11:F19)</f>
        <v>43909</v>
      </c>
    </row>
    <row r="10" spans="1:6" ht="21.75" customHeight="1">
      <c r="A10" s="33" t="s">
        <v>34</v>
      </c>
      <c r="B10" s="33"/>
      <c r="C10" s="33"/>
      <c r="D10" s="33"/>
      <c r="E10" s="33"/>
      <c r="F10" s="33"/>
    </row>
    <row r="11" spans="1:14" ht="12.75" customHeight="1">
      <c r="A11" s="30" t="s">
        <v>7</v>
      </c>
      <c r="B11" s="25">
        <f>F11-(C11+D11+E11)</f>
        <v>450</v>
      </c>
      <c r="C11" s="25">
        <v>260</v>
      </c>
      <c r="D11" s="25">
        <v>822</v>
      </c>
      <c r="E11" s="25">
        <v>1121</v>
      </c>
      <c r="F11" s="25">
        <v>2653</v>
      </c>
      <c r="G11" s="25"/>
      <c r="H11" s="28"/>
      <c r="I11" s="25"/>
      <c r="J11" s="25"/>
      <c r="K11" s="25"/>
      <c r="L11" s="25"/>
      <c r="M11" s="28"/>
      <c r="N11" s="28"/>
    </row>
    <row r="12" spans="1:12" ht="12.75" customHeight="1">
      <c r="A12" s="30" t="s">
        <v>0</v>
      </c>
      <c r="B12" s="25">
        <f aca="true" t="shared" si="0" ref="B12:B19">F12-(C12+D12+E12)</f>
        <v>327</v>
      </c>
      <c r="C12" s="25">
        <v>80</v>
      </c>
      <c r="D12" s="25">
        <v>582</v>
      </c>
      <c r="E12" s="25">
        <v>663</v>
      </c>
      <c r="F12" s="25">
        <v>1652</v>
      </c>
      <c r="G12" s="25"/>
      <c r="H12" s="28"/>
      <c r="I12" s="25"/>
      <c r="J12" s="25"/>
      <c r="K12" s="25"/>
      <c r="L12" s="25"/>
    </row>
    <row r="13" spans="1:12" ht="12.75" customHeight="1">
      <c r="A13" s="30" t="s">
        <v>1</v>
      </c>
      <c r="B13" s="25">
        <f t="shared" si="0"/>
        <v>1512</v>
      </c>
      <c r="C13" s="25">
        <v>472</v>
      </c>
      <c r="D13" s="25">
        <v>4381</v>
      </c>
      <c r="E13" s="25">
        <v>3958</v>
      </c>
      <c r="F13" s="25">
        <v>10323</v>
      </c>
      <c r="G13" s="25"/>
      <c r="H13" s="28"/>
      <c r="I13" s="25"/>
      <c r="J13" s="25"/>
      <c r="K13" s="25"/>
      <c r="L13" s="25"/>
    </row>
    <row r="14" spans="1:12" ht="12.75" customHeight="1">
      <c r="A14" s="30" t="s">
        <v>8</v>
      </c>
      <c r="B14" s="25">
        <f t="shared" si="0"/>
        <v>180</v>
      </c>
      <c r="C14" s="25">
        <v>92</v>
      </c>
      <c r="D14" s="25">
        <v>271</v>
      </c>
      <c r="E14" s="25">
        <v>375</v>
      </c>
      <c r="F14" s="25">
        <v>918</v>
      </c>
      <c r="G14" s="25"/>
      <c r="H14" s="28"/>
      <c r="I14" s="25"/>
      <c r="J14" s="25"/>
      <c r="K14" s="25"/>
      <c r="L14" s="25"/>
    </row>
    <row r="15" spans="1:12" ht="12.75" customHeight="1">
      <c r="A15" s="30" t="s">
        <v>2</v>
      </c>
      <c r="B15" s="25">
        <f t="shared" si="0"/>
        <v>965</v>
      </c>
      <c r="C15" s="25">
        <v>300</v>
      </c>
      <c r="D15" s="25">
        <v>2085</v>
      </c>
      <c r="E15" s="25">
        <v>1846</v>
      </c>
      <c r="F15" s="25">
        <v>5196</v>
      </c>
      <c r="G15" s="25"/>
      <c r="H15" s="28"/>
      <c r="I15" s="25"/>
      <c r="J15" s="25"/>
      <c r="K15" s="25"/>
      <c r="L15" s="25"/>
    </row>
    <row r="16" spans="1:12" ht="12.75" customHeight="1">
      <c r="A16" s="30" t="s">
        <v>3</v>
      </c>
      <c r="B16" s="25">
        <f t="shared" si="0"/>
        <v>1452</v>
      </c>
      <c r="C16" s="25">
        <v>953</v>
      </c>
      <c r="D16" s="25">
        <v>4803</v>
      </c>
      <c r="E16" s="25">
        <v>5251</v>
      </c>
      <c r="F16" s="25">
        <v>12459</v>
      </c>
      <c r="G16" s="25"/>
      <c r="H16" s="28"/>
      <c r="I16" s="25"/>
      <c r="J16" s="25"/>
      <c r="K16" s="25"/>
      <c r="L16" s="25"/>
    </row>
    <row r="17" spans="1:12" ht="12.75" customHeight="1">
      <c r="A17" s="30" t="s">
        <v>4</v>
      </c>
      <c r="B17" s="25">
        <f t="shared" si="0"/>
        <v>596</v>
      </c>
      <c r="C17" s="25">
        <v>157</v>
      </c>
      <c r="D17" s="25">
        <v>1100</v>
      </c>
      <c r="E17" s="25">
        <v>1420</v>
      </c>
      <c r="F17" s="25">
        <v>3273</v>
      </c>
      <c r="G17" s="25"/>
      <c r="H17" s="28"/>
      <c r="I17" s="25"/>
      <c r="J17" s="25"/>
      <c r="K17" s="25"/>
      <c r="L17" s="25"/>
    </row>
    <row r="18" spans="1:12" ht="12.75" customHeight="1">
      <c r="A18" s="30" t="s">
        <v>5</v>
      </c>
      <c r="B18" s="25">
        <f t="shared" si="0"/>
        <v>679</v>
      </c>
      <c r="C18" s="25">
        <v>255</v>
      </c>
      <c r="D18" s="25">
        <v>1503</v>
      </c>
      <c r="E18" s="25">
        <v>1701</v>
      </c>
      <c r="F18" s="25">
        <v>4138</v>
      </c>
      <c r="G18" s="25"/>
      <c r="H18" s="28"/>
      <c r="I18" s="25"/>
      <c r="J18" s="25"/>
      <c r="K18" s="25"/>
      <c r="L18" s="25"/>
    </row>
    <row r="19" spans="1:12" ht="12.75" customHeight="1">
      <c r="A19" s="30" t="s">
        <v>6</v>
      </c>
      <c r="B19" s="25">
        <f t="shared" si="0"/>
        <v>534</v>
      </c>
      <c r="C19" s="25">
        <v>281</v>
      </c>
      <c r="D19" s="25">
        <v>1162</v>
      </c>
      <c r="E19" s="25">
        <v>1320</v>
      </c>
      <c r="F19" s="25">
        <v>3297</v>
      </c>
      <c r="G19" s="25"/>
      <c r="H19" s="28"/>
      <c r="I19" s="25"/>
      <c r="J19" s="25"/>
      <c r="K19" s="25"/>
      <c r="L19" s="25"/>
    </row>
    <row r="20" spans="1:11" s="6" customFormat="1" ht="21.75" customHeight="1">
      <c r="A20" s="34" t="s">
        <v>35</v>
      </c>
      <c r="B20" s="34"/>
      <c r="C20" s="34"/>
      <c r="D20" s="34"/>
      <c r="E20" s="34"/>
      <c r="F20" s="34"/>
      <c r="H20" s="28"/>
      <c r="I20" s="28"/>
      <c r="J20" s="28"/>
      <c r="K20" s="28"/>
    </row>
    <row r="21" spans="1:13" ht="12.75" customHeight="1">
      <c r="A21" s="30" t="s">
        <v>37</v>
      </c>
      <c r="B21" s="25">
        <f>F21-(C21+D21+E21)</f>
        <v>30920</v>
      </c>
      <c r="C21" s="25">
        <v>17016</v>
      </c>
      <c r="D21" s="25">
        <v>70382</v>
      </c>
      <c r="E21" s="25">
        <v>75137</v>
      </c>
      <c r="F21" s="25">
        <v>193455</v>
      </c>
      <c r="M21" s="6"/>
    </row>
    <row r="22" spans="1:13" ht="12.75" customHeight="1">
      <c r="A22" s="30" t="s">
        <v>38</v>
      </c>
      <c r="B22" s="25">
        <f>F22-(C22+D22+E22)</f>
        <v>121239</v>
      </c>
      <c r="C22" s="25">
        <f>C23-C21</f>
        <v>82271</v>
      </c>
      <c r="D22" s="25">
        <f>D23-D21</f>
        <v>298509</v>
      </c>
      <c r="E22" s="25">
        <f>E23-E21</f>
        <v>431244</v>
      </c>
      <c r="F22" s="25">
        <f>F23-F21</f>
        <v>933263</v>
      </c>
      <c r="M22" s="6"/>
    </row>
    <row r="23" spans="1:13" s="7" customFormat="1" ht="12.75" customHeight="1">
      <c r="A23" s="30" t="s">
        <v>39</v>
      </c>
      <c r="B23" s="25">
        <f>F23-(C23+D23+E23)</f>
        <v>152159</v>
      </c>
      <c r="C23" s="25">
        <v>99287</v>
      </c>
      <c r="D23" s="25">
        <v>368891</v>
      </c>
      <c r="E23" s="25">
        <v>506381</v>
      </c>
      <c r="F23" s="25">
        <v>1126718</v>
      </c>
      <c r="M23" s="6"/>
    </row>
    <row r="24" spans="1:13" s="7" customFormat="1" ht="21.75" customHeight="1">
      <c r="A24" s="8" t="s">
        <v>40</v>
      </c>
      <c r="B24" s="14">
        <f>+B9*100/B23</f>
        <v>4.4000026288290535</v>
      </c>
      <c r="C24" s="14">
        <f>+C9*100/C23</f>
        <v>2.8704664256146324</v>
      </c>
      <c r="D24" s="14">
        <f>+D9*100/D23</f>
        <v>4.5295222708062814</v>
      </c>
      <c r="E24" s="14">
        <f>+E9*100/E23</f>
        <v>3.4865052203775417</v>
      </c>
      <c r="F24" s="14">
        <f>+F9*100/F23</f>
        <v>3.897070961855584</v>
      </c>
      <c r="M24" s="6"/>
    </row>
    <row r="25" spans="1:13" ht="12.75">
      <c r="A25" s="10"/>
      <c r="B25" s="11"/>
      <c r="C25" s="11"/>
      <c r="D25" s="11"/>
      <c r="E25" s="11"/>
      <c r="F25" s="11"/>
      <c r="M25" s="6"/>
    </row>
    <row r="26" spans="1:13" ht="13.5" customHeight="1">
      <c r="A26" s="5" t="s">
        <v>41</v>
      </c>
      <c r="B26" s="5"/>
      <c r="C26" s="5"/>
      <c r="D26" s="5"/>
      <c r="E26" s="5"/>
      <c r="F26" s="5"/>
      <c r="M26" s="6"/>
    </row>
    <row r="27" ht="12.75">
      <c r="M27" s="6"/>
    </row>
    <row r="28" ht="12.75">
      <c r="M28" s="6"/>
    </row>
  </sheetData>
  <sheetProtection/>
  <mergeCells count="3">
    <mergeCell ref="A4:F4"/>
    <mergeCell ref="A10:F10"/>
    <mergeCell ref="A20:F2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A5:A9" numberStoredAsText="1"/>
  </ignoredErrors>
  <drawing r:id="rId1"/>
</worksheet>
</file>

<file path=xl/worksheets/sheet2.xml><?xml version="1.0" encoding="utf-8"?>
<worksheet xmlns="http://schemas.openxmlformats.org/spreadsheetml/2006/main" xmlns:r="http://schemas.openxmlformats.org/officeDocument/2006/relationships">
  <dimension ref="A1:L25"/>
  <sheetViews>
    <sheetView zoomScalePageLayoutView="0" workbookViewId="0" topLeftCell="A3">
      <selection activeCell="J11" sqref="J11"/>
    </sheetView>
  </sheetViews>
  <sheetFormatPr defaultColWidth="8.88671875" defaultRowHeight="15.75"/>
  <cols>
    <col min="1" max="1" width="9.88671875" style="3" customWidth="1"/>
    <col min="2" max="6" width="7.5546875" style="3" customWidth="1"/>
    <col min="7" max="16384" width="8.88671875" style="3" customWidth="1"/>
  </cols>
  <sheetData>
    <row r="1" spans="1:7" ht="24.75" customHeight="1">
      <c r="A1" s="1" t="s">
        <v>22</v>
      </c>
      <c r="B1" s="2"/>
      <c r="C1" s="2"/>
      <c r="D1" s="2"/>
      <c r="E1" s="2"/>
      <c r="F1" s="2"/>
      <c r="G1" s="2"/>
    </row>
    <row r="2" spans="1:7" ht="56.25" customHeight="1">
      <c r="A2" s="16"/>
      <c r="B2" s="17" t="s">
        <v>55</v>
      </c>
      <c r="C2" s="17" t="s">
        <v>56</v>
      </c>
      <c r="D2" s="17" t="s">
        <v>57</v>
      </c>
      <c r="E2" s="17" t="s">
        <v>58</v>
      </c>
      <c r="F2" s="17" t="s">
        <v>59</v>
      </c>
      <c r="G2" s="17" t="s">
        <v>32</v>
      </c>
    </row>
    <row r="3" spans="1:7" ht="21.75" customHeight="1">
      <c r="A3" s="32" t="s">
        <v>33</v>
      </c>
      <c r="B3" s="32"/>
      <c r="C3" s="32"/>
      <c r="D3" s="32"/>
      <c r="E3" s="32"/>
      <c r="F3" s="32"/>
      <c r="G3" s="32"/>
    </row>
    <row r="4" spans="1:7" ht="12.75" customHeight="1">
      <c r="A4" s="4" t="s">
        <v>11</v>
      </c>
      <c r="B4" s="25">
        <v>466</v>
      </c>
      <c r="C4" s="25">
        <v>576</v>
      </c>
      <c r="D4" s="25">
        <v>147</v>
      </c>
      <c r="E4" s="25">
        <v>400</v>
      </c>
      <c r="F4" s="25">
        <v>229</v>
      </c>
      <c r="G4" s="25">
        <f>SUM(B4:F4)</f>
        <v>1818</v>
      </c>
    </row>
    <row r="5" spans="1:7" ht="12.75" customHeight="1">
      <c r="A5" s="4" t="s">
        <v>12</v>
      </c>
      <c r="B5" s="25">
        <v>463</v>
      </c>
      <c r="C5" s="25">
        <v>565</v>
      </c>
      <c r="D5" s="25">
        <v>144</v>
      </c>
      <c r="E5" s="25">
        <v>400</v>
      </c>
      <c r="F5" s="25">
        <v>234</v>
      </c>
      <c r="G5" s="25">
        <f>SUM(B5:F5)</f>
        <v>1806</v>
      </c>
    </row>
    <row r="6" spans="1:7" ht="12.75" customHeight="1">
      <c r="A6" s="4" t="s">
        <v>13</v>
      </c>
      <c r="B6" s="25">
        <v>869</v>
      </c>
      <c r="C6" s="25">
        <v>126</v>
      </c>
      <c r="D6" s="25">
        <v>142</v>
      </c>
      <c r="E6" s="25">
        <v>383</v>
      </c>
      <c r="F6" s="25">
        <v>239</v>
      </c>
      <c r="G6" s="25">
        <f>SUM(B6:F6)</f>
        <v>1759</v>
      </c>
    </row>
    <row r="7" spans="1:7" ht="12.75" customHeight="1">
      <c r="A7" s="4" t="s">
        <v>14</v>
      </c>
      <c r="B7" s="25">
        <v>846</v>
      </c>
      <c r="C7" s="25">
        <v>125</v>
      </c>
      <c r="D7" s="25">
        <v>143</v>
      </c>
      <c r="E7" s="25">
        <v>404</v>
      </c>
      <c r="F7" s="25">
        <v>221</v>
      </c>
      <c r="G7" s="25">
        <f>SUM(B7:F7)</f>
        <v>1739</v>
      </c>
    </row>
    <row r="8" spans="1:7" ht="12.75" customHeight="1">
      <c r="A8" s="4" t="s">
        <v>15</v>
      </c>
      <c r="B8" s="25">
        <v>939</v>
      </c>
      <c r="C8" s="25" t="s">
        <v>54</v>
      </c>
      <c r="D8" s="25">
        <v>143</v>
      </c>
      <c r="E8" s="25">
        <v>402</v>
      </c>
      <c r="F8" s="25">
        <v>223</v>
      </c>
      <c r="G8" s="25">
        <f>SUM(B8:F8)</f>
        <v>1707</v>
      </c>
    </row>
    <row r="9" spans="1:7" ht="21.75" customHeight="1">
      <c r="A9" s="33" t="s">
        <v>34</v>
      </c>
      <c r="B9" s="33"/>
      <c r="C9" s="33"/>
      <c r="D9" s="33"/>
      <c r="E9" s="33"/>
      <c r="F9" s="33"/>
      <c r="G9" s="33"/>
    </row>
    <row r="10" spans="1:7" ht="12.75" customHeight="1">
      <c r="A10" s="5" t="s">
        <v>7</v>
      </c>
      <c r="B10" s="25">
        <v>82</v>
      </c>
      <c r="C10" s="25" t="s">
        <v>54</v>
      </c>
      <c r="D10" s="25">
        <v>14</v>
      </c>
      <c r="E10" s="25">
        <v>18</v>
      </c>
      <c r="F10" s="25">
        <v>42</v>
      </c>
      <c r="G10" s="25">
        <f>SUM(B10:F10)</f>
        <v>156</v>
      </c>
    </row>
    <row r="11" spans="1:7" ht="12.75" customHeight="1">
      <c r="A11" s="5" t="s">
        <v>0</v>
      </c>
      <c r="B11" s="25">
        <v>54</v>
      </c>
      <c r="C11" s="25" t="s">
        <v>54</v>
      </c>
      <c r="D11" s="25">
        <v>1</v>
      </c>
      <c r="E11" s="25">
        <v>9</v>
      </c>
      <c r="F11" s="25">
        <v>32</v>
      </c>
      <c r="G11" s="25">
        <f aca="true" t="shared" si="0" ref="G11:G18">SUM(B11:F11)</f>
        <v>96</v>
      </c>
    </row>
    <row r="12" spans="1:7" ht="12.75" customHeight="1">
      <c r="A12" s="5" t="s">
        <v>1</v>
      </c>
      <c r="B12" s="25">
        <v>198</v>
      </c>
      <c r="C12" s="25" t="s">
        <v>54</v>
      </c>
      <c r="D12" s="25">
        <v>20</v>
      </c>
      <c r="E12" s="25">
        <v>105</v>
      </c>
      <c r="F12" s="25">
        <v>26</v>
      </c>
      <c r="G12" s="25">
        <f t="shared" si="0"/>
        <v>349</v>
      </c>
    </row>
    <row r="13" spans="1:7" ht="12.75" customHeight="1">
      <c r="A13" s="5" t="s">
        <v>8</v>
      </c>
      <c r="B13" s="25">
        <v>37</v>
      </c>
      <c r="C13" s="25" t="s">
        <v>54</v>
      </c>
      <c r="D13" s="25">
        <v>8</v>
      </c>
      <c r="E13" s="25">
        <v>5</v>
      </c>
      <c r="F13" s="25">
        <v>14</v>
      </c>
      <c r="G13" s="25">
        <f t="shared" si="0"/>
        <v>64</v>
      </c>
    </row>
    <row r="14" spans="1:7" ht="12.75" customHeight="1">
      <c r="A14" s="5" t="s">
        <v>2</v>
      </c>
      <c r="B14" s="25">
        <v>135</v>
      </c>
      <c r="C14" s="25" t="s">
        <v>54</v>
      </c>
      <c r="D14" s="25">
        <v>12</v>
      </c>
      <c r="E14" s="25">
        <v>59</v>
      </c>
      <c r="F14" s="25">
        <v>20</v>
      </c>
      <c r="G14" s="25">
        <f t="shared" si="0"/>
        <v>226</v>
      </c>
    </row>
    <row r="15" spans="1:12" ht="12.75" customHeight="1">
      <c r="A15" s="5" t="s">
        <v>3</v>
      </c>
      <c r="B15" s="25">
        <v>219</v>
      </c>
      <c r="C15" s="25" t="s">
        <v>54</v>
      </c>
      <c r="D15" s="25">
        <v>53</v>
      </c>
      <c r="E15" s="25">
        <v>86</v>
      </c>
      <c r="F15" s="25">
        <v>55</v>
      </c>
      <c r="G15" s="25">
        <f t="shared" si="0"/>
        <v>413</v>
      </c>
      <c r="H15" s="28"/>
      <c r="I15" s="28"/>
      <c r="J15" s="28"/>
      <c r="K15" s="28"/>
      <c r="L15" s="28"/>
    </row>
    <row r="16" spans="1:12" ht="12.75" customHeight="1">
      <c r="A16" s="5" t="s">
        <v>4</v>
      </c>
      <c r="B16" s="25">
        <v>55</v>
      </c>
      <c r="C16" s="25" t="s">
        <v>54</v>
      </c>
      <c r="D16" s="25">
        <v>6</v>
      </c>
      <c r="E16" s="25">
        <v>49</v>
      </c>
      <c r="F16" s="25">
        <v>5</v>
      </c>
      <c r="G16" s="25">
        <f t="shared" si="0"/>
        <v>115</v>
      </c>
      <c r="H16" s="28"/>
      <c r="I16" s="28"/>
      <c r="J16" s="28"/>
      <c r="K16" s="28"/>
      <c r="L16" s="28"/>
    </row>
    <row r="17" spans="1:7" ht="12.75" customHeight="1">
      <c r="A17" s="5" t="s">
        <v>5</v>
      </c>
      <c r="B17" s="25">
        <v>70</v>
      </c>
      <c r="C17" s="25" t="s">
        <v>54</v>
      </c>
      <c r="D17" s="25">
        <v>7</v>
      </c>
      <c r="E17" s="25">
        <v>37</v>
      </c>
      <c r="F17" s="25">
        <v>9</v>
      </c>
      <c r="G17" s="25">
        <f t="shared" si="0"/>
        <v>123</v>
      </c>
    </row>
    <row r="18" spans="1:7" ht="12.75" customHeight="1">
      <c r="A18" s="5" t="s">
        <v>6</v>
      </c>
      <c r="B18" s="25">
        <v>89</v>
      </c>
      <c r="C18" s="25" t="s">
        <v>54</v>
      </c>
      <c r="D18" s="25">
        <v>22</v>
      </c>
      <c r="E18" s="25">
        <v>34</v>
      </c>
      <c r="F18" s="25">
        <v>20</v>
      </c>
      <c r="G18" s="25">
        <f t="shared" si="0"/>
        <v>165</v>
      </c>
    </row>
    <row r="19" spans="1:7" s="6" customFormat="1" ht="21.75" customHeight="1">
      <c r="A19" s="33" t="s">
        <v>35</v>
      </c>
      <c r="B19" s="33"/>
      <c r="C19" s="33"/>
      <c r="D19" s="33"/>
      <c r="E19" s="33"/>
      <c r="F19" s="33"/>
      <c r="G19" s="33"/>
    </row>
    <row r="20" spans="1:7" ht="12.75" customHeight="1">
      <c r="A20" s="30" t="s">
        <v>37</v>
      </c>
      <c r="B20" s="25">
        <f>125+378+62+31+471+118+939+103</f>
        <v>2227</v>
      </c>
      <c r="C20" s="25">
        <f>1+42+1+3+1</f>
        <v>48</v>
      </c>
      <c r="D20" s="25">
        <f>38+413+9+63+634+203+143+386</f>
        <v>1889</v>
      </c>
      <c r="E20" s="25">
        <f>440+414+54+103+307+72+402+170</f>
        <v>1962</v>
      </c>
      <c r="F20" s="25">
        <f>76+132+19+44+193+102+223+13</f>
        <v>802</v>
      </c>
      <c r="G20" s="25">
        <f>SUM(B20:F20)</f>
        <v>6928</v>
      </c>
    </row>
    <row r="21" spans="1:7" ht="12.75" customHeight="1">
      <c r="A21" s="30" t="s">
        <v>38</v>
      </c>
      <c r="B21" s="25">
        <f>B22-B20</f>
        <v>8842</v>
      </c>
      <c r="C21" s="25">
        <f>C22-C20</f>
        <v>1620</v>
      </c>
      <c r="D21" s="25">
        <f>D22-D20</f>
        <v>5234</v>
      </c>
      <c r="E21" s="25">
        <f>E22-E20</f>
        <v>6078</v>
      </c>
      <c r="F21" s="25">
        <f>F22-F20</f>
        <v>4179</v>
      </c>
      <c r="G21" s="25">
        <f>SUM(B21:F21)</f>
        <v>25953</v>
      </c>
    </row>
    <row r="22" spans="1:7" s="7" customFormat="1" ht="12.75" customHeight="1">
      <c r="A22" s="30" t="s">
        <v>39</v>
      </c>
      <c r="B22" s="25">
        <v>11069</v>
      </c>
      <c r="C22" s="25">
        <v>1668</v>
      </c>
      <c r="D22" s="25">
        <v>7123</v>
      </c>
      <c r="E22" s="25">
        <v>8040</v>
      </c>
      <c r="F22" s="25">
        <v>4981</v>
      </c>
      <c r="G22" s="25">
        <f>SUM(B22:F22)</f>
        <v>32881</v>
      </c>
    </row>
    <row r="23" spans="1:7" s="7" customFormat="1" ht="21.75" customHeight="1">
      <c r="A23" s="8" t="s">
        <v>40</v>
      </c>
      <c r="B23" s="14">
        <f>+B8*100/B22</f>
        <v>8.48315114283133</v>
      </c>
      <c r="C23" s="14" t="s">
        <v>54</v>
      </c>
      <c r="D23" s="14">
        <f>+D8*100/D22</f>
        <v>2.007581075389583</v>
      </c>
      <c r="E23" s="14">
        <f>+E8*100/E22</f>
        <v>5</v>
      </c>
      <c r="F23" s="14">
        <f>+F8*100/F22</f>
        <v>4.477012648062638</v>
      </c>
      <c r="G23" s="14">
        <f>+G8*100/G22</f>
        <v>5.191447948663362</v>
      </c>
    </row>
    <row r="24" spans="1:7" ht="12.75">
      <c r="A24" s="10"/>
      <c r="B24" s="11"/>
      <c r="C24" s="11"/>
      <c r="D24" s="11"/>
      <c r="E24" s="11"/>
      <c r="F24" s="11"/>
      <c r="G24" s="11"/>
    </row>
    <row r="25" spans="1:7" ht="13.5" customHeight="1">
      <c r="A25" s="5" t="s">
        <v>41</v>
      </c>
      <c r="B25" s="5"/>
      <c r="C25" s="5"/>
      <c r="D25" s="5"/>
      <c r="E25" s="5"/>
      <c r="F25" s="5"/>
      <c r="G25" s="5"/>
    </row>
  </sheetData>
  <sheetProtection/>
  <mergeCells count="3">
    <mergeCell ref="A3:G3"/>
    <mergeCell ref="A9:G9"/>
    <mergeCell ref="A19:G19"/>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4:A8" numberStoredAsText="1"/>
  </ignoredErrors>
  <drawing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3">
      <selection activeCell="I14" sqref="I14"/>
    </sheetView>
  </sheetViews>
  <sheetFormatPr defaultColWidth="8.88671875" defaultRowHeight="15.75"/>
  <cols>
    <col min="1" max="1" width="9.6640625" style="3" customWidth="1"/>
    <col min="2" max="6" width="7.77734375" style="3" customWidth="1"/>
    <col min="7" max="16384" width="8.88671875" style="3" customWidth="1"/>
  </cols>
  <sheetData>
    <row r="1" spans="1:6" ht="24.75" customHeight="1">
      <c r="A1" s="1" t="s">
        <v>21</v>
      </c>
      <c r="B1" s="2"/>
      <c r="C1" s="2"/>
      <c r="D1" s="2"/>
      <c r="E1" s="2"/>
      <c r="F1" s="2"/>
    </row>
    <row r="2" spans="1:6" ht="56.25" customHeight="1">
      <c r="A2" s="16"/>
      <c r="B2" s="17" t="s">
        <v>51</v>
      </c>
      <c r="C2" s="17" t="s">
        <v>52</v>
      </c>
      <c r="D2" s="17" t="s">
        <v>53</v>
      </c>
      <c r="E2" s="17" t="s">
        <v>50</v>
      </c>
      <c r="F2" s="17" t="s">
        <v>32</v>
      </c>
    </row>
    <row r="3" spans="1:6" ht="21.75" customHeight="1">
      <c r="A3" s="32" t="s">
        <v>33</v>
      </c>
      <c r="B3" s="32"/>
      <c r="C3" s="32"/>
      <c r="D3" s="32"/>
      <c r="E3" s="32"/>
      <c r="F3" s="32"/>
    </row>
    <row r="4" spans="1:6" ht="12.75" customHeight="1">
      <c r="A4" s="4" t="s">
        <v>11</v>
      </c>
      <c r="B4" s="25">
        <v>1531</v>
      </c>
      <c r="C4" s="25">
        <v>127</v>
      </c>
      <c r="D4" s="25">
        <v>159</v>
      </c>
      <c r="E4" s="25">
        <v>1</v>
      </c>
      <c r="F4" s="25">
        <f>SUM(B4:E4)</f>
        <v>1818</v>
      </c>
    </row>
    <row r="5" spans="1:6" ht="12.75" customHeight="1">
      <c r="A5" s="4" t="s">
        <v>12</v>
      </c>
      <c r="B5" s="25">
        <v>1515</v>
      </c>
      <c r="C5" s="25">
        <v>128</v>
      </c>
      <c r="D5" s="25">
        <v>162</v>
      </c>
      <c r="E5" s="25">
        <v>1</v>
      </c>
      <c r="F5" s="25">
        <f>SUM(B5:E5)</f>
        <v>1806</v>
      </c>
    </row>
    <row r="6" spans="1:6" ht="12.75" customHeight="1">
      <c r="A6" s="4" t="s">
        <v>13</v>
      </c>
      <c r="B6" s="25">
        <v>1464</v>
      </c>
      <c r="C6" s="25">
        <v>128</v>
      </c>
      <c r="D6" s="25">
        <v>166</v>
      </c>
      <c r="E6" s="25">
        <v>1</v>
      </c>
      <c r="F6" s="25">
        <f>SUM(B6:E6)</f>
        <v>1759</v>
      </c>
    </row>
    <row r="7" spans="1:6" ht="12.75" customHeight="1">
      <c r="A7" s="4" t="s">
        <v>14</v>
      </c>
      <c r="B7" s="25">
        <v>1318</v>
      </c>
      <c r="C7" s="25">
        <v>252</v>
      </c>
      <c r="D7" s="25">
        <v>168</v>
      </c>
      <c r="E7" s="25">
        <v>1</v>
      </c>
      <c r="F7" s="25">
        <f>SUM(B7:E7)</f>
        <v>1739</v>
      </c>
    </row>
    <row r="8" spans="1:6" ht="12.75" customHeight="1">
      <c r="A8" s="4" t="s">
        <v>15</v>
      </c>
      <c r="B8" s="25">
        <v>1292</v>
      </c>
      <c r="C8" s="25">
        <v>246</v>
      </c>
      <c r="D8" s="25">
        <v>168</v>
      </c>
      <c r="E8" s="25">
        <v>1</v>
      </c>
      <c r="F8" s="25">
        <f>SUM(B8:E8)</f>
        <v>1707</v>
      </c>
    </row>
    <row r="9" spans="1:6" ht="21.75" customHeight="1">
      <c r="A9" s="33" t="s">
        <v>34</v>
      </c>
      <c r="B9" s="33"/>
      <c r="C9" s="33"/>
      <c r="D9" s="33"/>
      <c r="E9" s="33"/>
      <c r="F9" s="33"/>
    </row>
    <row r="10" spans="1:9" ht="12.75" customHeight="1">
      <c r="A10" s="5" t="s">
        <v>7</v>
      </c>
      <c r="B10" s="25">
        <v>108</v>
      </c>
      <c r="C10" s="25">
        <v>22</v>
      </c>
      <c r="D10" s="25">
        <v>26</v>
      </c>
      <c r="E10" s="25" t="s">
        <v>9</v>
      </c>
      <c r="F10" s="25">
        <f>SUM(B10:E10)</f>
        <v>156</v>
      </c>
      <c r="G10" s="28"/>
      <c r="H10" s="28"/>
      <c r="I10" s="28"/>
    </row>
    <row r="11" spans="1:9" ht="12.75" customHeight="1">
      <c r="A11" s="5" t="s">
        <v>0</v>
      </c>
      <c r="B11" s="25">
        <v>59</v>
      </c>
      <c r="C11" s="25">
        <v>9</v>
      </c>
      <c r="D11" s="25">
        <v>28</v>
      </c>
      <c r="E11" s="25" t="s">
        <v>9</v>
      </c>
      <c r="F11" s="25">
        <f aca="true" t="shared" si="0" ref="F11:F18">SUM(B11:E11)</f>
        <v>96</v>
      </c>
      <c r="G11" s="28"/>
      <c r="H11" s="28"/>
      <c r="I11" s="28"/>
    </row>
    <row r="12" spans="1:9" ht="12.75" customHeight="1">
      <c r="A12" s="5" t="s">
        <v>1</v>
      </c>
      <c r="B12" s="25">
        <v>250</v>
      </c>
      <c r="C12" s="25">
        <v>81</v>
      </c>
      <c r="D12" s="25">
        <v>18</v>
      </c>
      <c r="E12" s="25" t="s">
        <v>9</v>
      </c>
      <c r="F12" s="25">
        <f t="shared" si="0"/>
        <v>349</v>
      </c>
      <c r="G12" s="28"/>
      <c r="H12" s="28"/>
      <c r="I12" s="28"/>
    </row>
    <row r="13" spans="1:9" ht="12.75" customHeight="1">
      <c r="A13" s="5" t="s">
        <v>8</v>
      </c>
      <c r="B13" s="25">
        <v>47</v>
      </c>
      <c r="C13" s="25">
        <v>3</v>
      </c>
      <c r="D13" s="25">
        <v>14</v>
      </c>
      <c r="E13" s="25" t="s">
        <v>9</v>
      </c>
      <c r="F13" s="25">
        <f t="shared" si="0"/>
        <v>64</v>
      </c>
      <c r="G13" s="28"/>
      <c r="H13" s="28"/>
      <c r="I13" s="28"/>
    </row>
    <row r="14" spans="1:9" ht="12.75" customHeight="1">
      <c r="A14" s="5" t="s">
        <v>2</v>
      </c>
      <c r="B14" s="25">
        <v>185</v>
      </c>
      <c r="C14" s="25">
        <v>32</v>
      </c>
      <c r="D14" s="25">
        <v>11</v>
      </c>
      <c r="E14" s="25" t="s">
        <v>9</v>
      </c>
      <c r="F14" s="25">
        <f t="shared" si="0"/>
        <v>228</v>
      </c>
      <c r="G14" s="28"/>
      <c r="H14" s="28"/>
      <c r="I14" s="28"/>
    </row>
    <row r="15" spans="1:11" ht="12.75" customHeight="1">
      <c r="A15" s="5" t="s">
        <v>3</v>
      </c>
      <c r="B15" s="25">
        <v>343</v>
      </c>
      <c r="C15" s="25">
        <v>30</v>
      </c>
      <c r="D15" s="25">
        <v>39</v>
      </c>
      <c r="E15" s="25">
        <v>1</v>
      </c>
      <c r="F15" s="25">
        <f t="shared" si="0"/>
        <v>413</v>
      </c>
      <c r="G15" s="28"/>
      <c r="H15" s="28"/>
      <c r="I15" s="28"/>
      <c r="J15" s="28"/>
      <c r="K15" s="28"/>
    </row>
    <row r="16" spans="1:11" ht="12.75" customHeight="1">
      <c r="A16" s="5" t="s">
        <v>4</v>
      </c>
      <c r="B16" s="25">
        <v>71</v>
      </c>
      <c r="C16" s="25">
        <v>39</v>
      </c>
      <c r="D16" s="25">
        <v>5</v>
      </c>
      <c r="E16" s="25" t="s">
        <v>9</v>
      </c>
      <c r="F16" s="25">
        <f t="shared" si="0"/>
        <v>115</v>
      </c>
      <c r="G16" s="28"/>
      <c r="H16" s="28"/>
      <c r="I16" s="28"/>
      <c r="J16" s="28"/>
      <c r="K16" s="28"/>
    </row>
    <row r="17" spans="1:9" ht="12.75" customHeight="1">
      <c r="A17" s="5" t="s">
        <v>5</v>
      </c>
      <c r="B17" s="25">
        <v>91</v>
      </c>
      <c r="C17" s="25">
        <v>24</v>
      </c>
      <c r="D17" s="25">
        <v>8</v>
      </c>
      <c r="E17" s="25" t="s">
        <v>9</v>
      </c>
      <c r="F17" s="25">
        <f t="shared" si="0"/>
        <v>123</v>
      </c>
      <c r="G17" s="28"/>
      <c r="H17" s="28"/>
      <c r="I17" s="28"/>
    </row>
    <row r="18" spans="1:10" ht="12.75" customHeight="1">
      <c r="A18" s="5" t="s">
        <v>6</v>
      </c>
      <c r="B18" s="25">
        <v>140</v>
      </c>
      <c r="C18" s="25">
        <v>6</v>
      </c>
      <c r="D18" s="25">
        <v>19</v>
      </c>
      <c r="E18" s="25" t="s">
        <v>9</v>
      </c>
      <c r="F18" s="25">
        <f t="shared" si="0"/>
        <v>165</v>
      </c>
      <c r="G18" s="28"/>
      <c r="H18" s="28"/>
      <c r="I18" s="28"/>
      <c r="J18" s="28"/>
    </row>
    <row r="19" spans="1:6" s="6" customFormat="1" ht="21.75" customHeight="1">
      <c r="A19" s="33" t="s">
        <v>36</v>
      </c>
      <c r="B19" s="33"/>
      <c r="C19" s="33"/>
      <c r="D19" s="33"/>
      <c r="E19" s="33"/>
      <c r="F19" s="33"/>
    </row>
    <row r="20" spans="1:6" ht="12.75" customHeight="1">
      <c r="A20" s="30" t="s">
        <v>37</v>
      </c>
      <c r="B20" s="25">
        <f>586+960+108+152+1260+399+1292+662</f>
        <v>5419</v>
      </c>
      <c r="C20" s="25">
        <f>8+300+22+49+204+10+246+1</f>
        <v>840</v>
      </c>
      <c r="D20" s="25">
        <f>86+118+15+40+136+86+168+8</f>
        <v>657</v>
      </c>
      <c r="E20" s="25">
        <f>1+8+2+1</f>
        <v>12</v>
      </c>
      <c r="F20" s="25">
        <f>SUM(B20:E20)</f>
        <v>6928</v>
      </c>
    </row>
    <row r="21" spans="1:6" ht="12.75" customHeight="1">
      <c r="A21" s="30" t="s">
        <v>38</v>
      </c>
      <c r="B21" s="25">
        <f>B22-B20</f>
        <v>17223</v>
      </c>
      <c r="C21" s="25">
        <f>C22-C20</f>
        <v>4629</v>
      </c>
      <c r="D21" s="25">
        <f>D22-D20</f>
        <v>3788</v>
      </c>
      <c r="E21" s="25">
        <f>1+8+2+1</f>
        <v>12</v>
      </c>
      <c r="F21" s="25">
        <f>SUM(B21:E21)</f>
        <v>25652</v>
      </c>
    </row>
    <row r="22" spans="1:7" s="7" customFormat="1" ht="12.75" customHeight="1">
      <c r="A22" s="30" t="s">
        <v>39</v>
      </c>
      <c r="B22" s="25">
        <v>22642</v>
      </c>
      <c r="C22" s="25">
        <v>5469</v>
      </c>
      <c r="D22" s="25">
        <v>4445</v>
      </c>
      <c r="E22" s="25">
        <v>325</v>
      </c>
      <c r="F22" s="25">
        <f>SUM(B22:E22)</f>
        <v>32881</v>
      </c>
      <c r="G22" s="3"/>
    </row>
    <row r="23" spans="1:6" s="7" customFormat="1" ht="21.75" customHeight="1">
      <c r="A23" s="8" t="s">
        <v>40</v>
      </c>
      <c r="B23" s="14">
        <f>+B8*100/B22</f>
        <v>5.706209698789859</v>
      </c>
      <c r="C23" s="14">
        <f>+C8*100/C22</f>
        <v>4.498080087767416</v>
      </c>
      <c r="D23" s="14">
        <f>+D8*100/D22</f>
        <v>3.779527559055118</v>
      </c>
      <c r="E23" s="14">
        <f>+E8*100/E22</f>
        <v>0.3076923076923077</v>
      </c>
      <c r="F23" s="14">
        <f>+F8*100/F22</f>
        <v>5.191447948663362</v>
      </c>
    </row>
    <row r="24" spans="1:6" ht="12.75">
      <c r="A24" s="10"/>
      <c r="B24" s="11"/>
      <c r="C24" s="11"/>
      <c r="D24" s="11"/>
      <c r="E24" s="11"/>
      <c r="F24" s="11"/>
    </row>
    <row r="25" spans="1:6" ht="13.5" customHeight="1">
      <c r="A25" s="5" t="s">
        <v>41</v>
      </c>
      <c r="B25" s="5"/>
      <c r="C25" s="5"/>
      <c r="D25" s="5"/>
      <c r="E25" s="5"/>
      <c r="F25" s="5"/>
    </row>
  </sheetData>
  <sheetProtection/>
  <mergeCells count="3">
    <mergeCell ref="A3:F3"/>
    <mergeCell ref="A9:F9"/>
    <mergeCell ref="A19:F19"/>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4:A8"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10">
      <selection activeCell="A35" sqref="A35:E36"/>
    </sheetView>
  </sheetViews>
  <sheetFormatPr defaultColWidth="8.88671875" defaultRowHeight="15.75"/>
  <cols>
    <col min="1" max="1" width="9.6640625" style="3" customWidth="1"/>
    <col min="2" max="5" width="11.77734375" style="3" customWidth="1"/>
    <col min="6" max="16384" width="8.88671875" style="3" customWidth="1"/>
  </cols>
  <sheetData>
    <row r="1" spans="1:7" s="5" customFormat="1" ht="24.75" customHeight="1">
      <c r="A1" s="15" t="s">
        <v>20</v>
      </c>
      <c r="B1" s="2"/>
      <c r="C1" s="2"/>
      <c r="D1" s="2"/>
      <c r="E1" s="2"/>
      <c r="F1" s="2"/>
      <c r="G1" s="2"/>
    </row>
    <row r="2" spans="1:7" ht="19.5" customHeight="1">
      <c r="A2" s="18"/>
      <c r="B2" s="2"/>
      <c r="C2" s="2"/>
      <c r="D2" s="2"/>
      <c r="E2" s="2"/>
      <c r="F2" s="2"/>
      <c r="G2" s="2"/>
    </row>
    <row r="3" spans="1:5" ht="42" customHeight="1">
      <c r="A3" s="16"/>
      <c r="B3" s="17" t="s">
        <v>65</v>
      </c>
      <c r="C3" s="17" t="s">
        <v>46</v>
      </c>
      <c r="D3" s="17" t="s">
        <v>47</v>
      </c>
      <c r="E3" s="17" t="s">
        <v>32</v>
      </c>
    </row>
    <row r="4" spans="1:5" ht="21.75" customHeight="1">
      <c r="A4" s="32" t="s">
        <v>33</v>
      </c>
      <c r="B4" s="32"/>
      <c r="C4" s="32"/>
      <c r="D4" s="32"/>
      <c r="E4" s="32"/>
    </row>
    <row r="5" spans="1:5" ht="12.75" customHeight="1">
      <c r="A5" s="4" t="s">
        <v>11</v>
      </c>
      <c r="B5" s="25">
        <v>23856</v>
      </c>
      <c r="C5" s="25">
        <v>11779</v>
      </c>
      <c r="D5" s="25">
        <v>16286</v>
      </c>
      <c r="E5" s="25">
        <f>SUM(B5:D5)</f>
        <v>51921</v>
      </c>
    </row>
    <row r="6" spans="1:5" ht="12.75" customHeight="1">
      <c r="A6" s="4" t="s">
        <v>12</v>
      </c>
      <c r="B6" s="25">
        <v>24757</v>
      </c>
      <c r="C6" s="25">
        <v>13469</v>
      </c>
      <c r="D6" s="25">
        <v>16803</v>
      </c>
      <c r="E6" s="25">
        <f>SUM(B6:D6)</f>
        <v>55029</v>
      </c>
    </row>
    <row r="7" spans="1:5" ht="12.75" customHeight="1">
      <c r="A7" s="4" t="s">
        <v>13</v>
      </c>
      <c r="B7" s="25">
        <v>32961</v>
      </c>
      <c r="C7" s="25">
        <v>8629</v>
      </c>
      <c r="D7" s="25">
        <v>18840</v>
      </c>
      <c r="E7" s="25">
        <f>SUM(B7:D7)</f>
        <v>60430</v>
      </c>
    </row>
    <row r="8" spans="1:5" ht="12.75" customHeight="1">
      <c r="A8" s="4" t="s">
        <v>14</v>
      </c>
      <c r="B8" s="25">
        <v>904</v>
      </c>
      <c r="C8" s="25">
        <v>8741</v>
      </c>
      <c r="D8" s="25">
        <v>20856</v>
      </c>
      <c r="E8" s="25">
        <f>SUM(B8:D8)</f>
        <v>30501</v>
      </c>
    </row>
    <row r="9" spans="1:5" ht="12.75" customHeight="1">
      <c r="A9" s="4" t="s">
        <v>15</v>
      </c>
      <c r="B9" s="25">
        <v>1196</v>
      </c>
      <c r="C9" s="25">
        <v>8543</v>
      </c>
      <c r="D9" s="25">
        <v>19934</v>
      </c>
      <c r="E9" s="25">
        <f>SUM(B9:D9)</f>
        <v>29673</v>
      </c>
    </row>
    <row r="10" spans="1:5" ht="21.75" customHeight="1">
      <c r="A10" s="33" t="s">
        <v>34</v>
      </c>
      <c r="B10" s="33"/>
      <c r="C10" s="33"/>
      <c r="D10" s="33"/>
      <c r="E10" s="33"/>
    </row>
    <row r="11" spans="1:9" ht="12.75" customHeight="1">
      <c r="A11" s="5" t="s">
        <v>7</v>
      </c>
      <c r="B11" s="25">
        <v>23</v>
      </c>
      <c r="C11" s="25">
        <v>553</v>
      </c>
      <c r="D11" s="25">
        <v>1244</v>
      </c>
      <c r="E11" s="12">
        <f>SUM(B11:D11)</f>
        <v>1820</v>
      </c>
      <c r="F11" s="28"/>
      <c r="G11" s="28"/>
      <c r="H11" s="28"/>
      <c r="I11" s="28"/>
    </row>
    <row r="12" spans="1:5" ht="12.75" customHeight="1">
      <c r="A12" s="5" t="s">
        <v>0</v>
      </c>
      <c r="B12" s="25">
        <v>15</v>
      </c>
      <c r="C12" s="25">
        <v>213</v>
      </c>
      <c r="D12" s="25">
        <v>1067</v>
      </c>
      <c r="E12" s="12">
        <f aca="true" t="shared" si="0" ref="E12:E19">SUM(B12:D12)</f>
        <v>1295</v>
      </c>
    </row>
    <row r="13" spans="1:5" ht="12.75" customHeight="1">
      <c r="A13" s="5" t="s">
        <v>1</v>
      </c>
      <c r="B13" s="25">
        <v>329</v>
      </c>
      <c r="C13" s="25">
        <v>1981</v>
      </c>
      <c r="D13" s="25">
        <v>4669</v>
      </c>
      <c r="E13" s="12">
        <f t="shared" si="0"/>
        <v>6979</v>
      </c>
    </row>
    <row r="14" spans="1:5" ht="12.75" customHeight="1">
      <c r="A14" s="5" t="s">
        <v>8</v>
      </c>
      <c r="B14" s="25">
        <v>38</v>
      </c>
      <c r="C14" s="25">
        <v>168</v>
      </c>
      <c r="D14" s="25">
        <v>467</v>
      </c>
      <c r="E14" s="12">
        <f t="shared" si="0"/>
        <v>673</v>
      </c>
    </row>
    <row r="15" spans="1:5" ht="12.75" customHeight="1">
      <c r="A15" s="5" t="s">
        <v>2</v>
      </c>
      <c r="B15" s="25">
        <v>112</v>
      </c>
      <c r="C15" s="25">
        <v>983</v>
      </c>
      <c r="D15" s="25">
        <v>1886</v>
      </c>
      <c r="E15" s="12">
        <f t="shared" si="0"/>
        <v>2981</v>
      </c>
    </row>
    <row r="16" spans="1:5" ht="12.75" customHeight="1">
      <c r="A16" s="5" t="s">
        <v>3</v>
      </c>
      <c r="B16" s="25">
        <v>469</v>
      </c>
      <c r="C16" s="25">
        <v>2594</v>
      </c>
      <c r="D16" s="25">
        <v>4430</v>
      </c>
      <c r="E16" s="12">
        <f t="shared" si="0"/>
        <v>7493</v>
      </c>
    </row>
    <row r="17" spans="1:5" ht="12.75" customHeight="1">
      <c r="A17" s="5" t="s">
        <v>4</v>
      </c>
      <c r="B17" s="25">
        <v>20</v>
      </c>
      <c r="C17" s="25">
        <v>422</v>
      </c>
      <c r="D17" s="25">
        <v>2637</v>
      </c>
      <c r="E17" s="12">
        <f t="shared" si="0"/>
        <v>3079</v>
      </c>
    </row>
    <row r="18" spans="1:5" ht="12.75" customHeight="1">
      <c r="A18" s="5" t="s">
        <v>5</v>
      </c>
      <c r="B18" s="25">
        <v>136</v>
      </c>
      <c r="C18" s="25">
        <v>824</v>
      </c>
      <c r="D18" s="25">
        <v>1789</v>
      </c>
      <c r="E18" s="12">
        <f t="shared" si="0"/>
        <v>2749</v>
      </c>
    </row>
    <row r="19" spans="1:5" ht="12.75" customHeight="1">
      <c r="A19" s="5" t="s">
        <v>6</v>
      </c>
      <c r="B19" s="25">
        <v>54</v>
      </c>
      <c r="C19" s="25">
        <v>805</v>
      </c>
      <c r="D19" s="25">
        <v>1744</v>
      </c>
      <c r="E19" s="12">
        <f t="shared" si="0"/>
        <v>2603</v>
      </c>
    </row>
    <row r="20" spans="1:5" s="6" customFormat="1" ht="21.75" customHeight="1">
      <c r="A20" s="33" t="s">
        <v>35</v>
      </c>
      <c r="B20" s="33"/>
      <c r="C20" s="33"/>
      <c r="D20" s="33"/>
      <c r="E20" s="33"/>
    </row>
    <row r="21" spans="1:5" ht="12.75" customHeight="1">
      <c r="A21" s="30" t="s">
        <v>37</v>
      </c>
      <c r="B21" s="25">
        <f>288+1772+148+1196+80+3068+497+1010</f>
        <v>8059</v>
      </c>
      <c r="C21" s="25">
        <f>3378+16784+1640+8543+605+25397+6374+9817</f>
        <v>72538</v>
      </c>
      <c r="D21" s="25">
        <f>14607+17521+3252+19934+1731+17874+5700+8365</f>
        <v>88984</v>
      </c>
      <c r="E21" s="25">
        <f>SUM(B21:D21)</f>
        <v>169581</v>
      </c>
    </row>
    <row r="22" spans="1:5" ht="12.75" customHeight="1">
      <c r="A22" s="30" t="s">
        <v>38</v>
      </c>
      <c r="B22" s="25">
        <f>B23-B21</f>
        <v>133140</v>
      </c>
      <c r="C22" s="25">
        <f>C23-C21</f>
        <v>323538</v>
      </c>
      <c r="D22" s="25">
        <f>D23-D21</f>
        <v>418244</v>
      </c>
      <c r="E22" s="25">
        <f>E23-E21</f>
        <v>874922</v>
      </c>
    </row>
    <row r="23" spans="1:5" s="7" customFormat="1" ht="12.75" customHeight="1">
      <c r="A23" s="30" t="s">
        <v>39</v>
      </c>
      <c r="B23" s="25">
        <v>141199</v>
      </c>
      <c r="C23" s="25">
        <v>396076</v>
      </c>
      <c r="D23" s="25">
        <v>507228</v>
      </c>
      <c r="E23" s="25">
        <f>SUM(B23:D23)</f>
        <v>1044503</v>
      </c>
    </row>
    <row r="24" spans="1:5" s="7" customFormat="1" ht="21.75" customHeight="1">
      <c r="A24" s="8" t="s">
        <v>40</v>
      </c>
      <c r="B24" s="14">
        <f>+B9*100/B23</f>
        <v>0.8470314945573268</v>
      </c>
      <c r="C24" s="14">
        <f>+C9*100/C23</f>
        <v>2.1569092800371648</v>
      </c>
      <c r="D24" s="14">
        <f>+D9*100/D23</f>
        <v>3.929988092140024</v>
      </c>
      <c r="E24" s="14">
        <f>+E9*100/E23</f>
        <v>2.8408726446932175</v>
      </c>
    </row>
    <row r="25" spans="1:5" ht="12.75">
      <c r="A25" s="10"/>
      <c r="B25" s="11"/>
      <c r="C25" s="11"/>
      <c r="D25" s="11"/>
      <c r="E25" s="11"/>
    </row>
    <row r="26" spans="1:5" ht="13.5" customHeight="1">
      <c r="A26" s="5" t="s">
        <v>41</v>
      </c>
      <c r="B26" s="5"/>
      <c r="C26" s="5"/>
      <c r="D26" s="5"/>
      <c r="E26" s="5"/>
    </row>
    <row r="28" spans="1:5" ht="12.75" customHeight="1">
      <c r="A28" s="35" t="s">
        <v>49</v>
      </c>
      <c r="B28" s="35"/>
      <c r="C28" s="35"/>
      <c r="D28" s="35"/>
      <c r="E28" s="35"/>
    </row>
    <row r="29" spans="1:5" ht="12.75">
      <c r="A29" s="35"/>
      <c r="B29" s="35"/>
      <c r="C29" s="35"/>
      <c r="D29" s="35"/>
      <c r="E29" s="35"/>
    </row>
    <row r="30" spans="1:5" ht="12.75">
      <c r="A30" s="35"/>
      <c r="B30" s="35"/>
      <c r="C30" s="35"/>
      <c r="D30" s="35"/>
      <c r="E30" s="35"/>
    </row>
    <row r="31" spans="1:5" ht="12.75">
      <c r="A31" s="35"/>
      <c r="B31" s="35"/>
      <c r="C31" s="35"/>
      <c r="D31" s="35"/>
      <c r="E31" s="35"/>
    </row>
    <row r="32" spans="1:5" ht="12.75">
      <c r="A32" s="35"/>
      <c r="B32" s="35"/>
      <c r="C32" s="35"/>
      <c r="D32" s="35"/>
      <c r="E32" s="35"/>
    </row>
    <row r="33" spans="1:5" ht="12.75">
      <c r="A33" s="35"/>
      <c r="B33" s="35"/>
      <c r="C33" s="35"/>
      <c r="D33" s="35"/>
      <c r="E33" s="35"/>
    </row>
    <row r="35" spans="1:5" ht="12.75" customHeight="1">
      <c r="A35" s="35" t="s">
        <v>66</v>
      </c>
      <c r="B35" s="35"/>
      <c r="C35" s="35"/>
      <c r="D35" s="35"/>
      <c r="E35" s="35"/>
    </row>
    <row r="36" spans="1:5" ht="12.75">
      <c r="A36" s="35"/>
      <c r="B36" s="35"/>
      <c r="C36" s="35"/>
      <c r="D36" s="35"/>
      <c r="E36" s="35"/>
    </row>
  </sheetData>
  <sheetProtection/>
  <mergeCells count="5">
    <mergeCell ref="A4:E4"/>
    <mergeCell ref="A10:E10"/>
    <mergeCell ref="A20:E20"/>
    <mergeCell ref="A28:E33"/>
    <mergeCell ref="A35:E36"/>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A5:A9" numberStoredAsText="1"/>
    <ignoredError sqref="E22" 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3">
      <selection activeCell="G22" sqref="G22"/>
    </sheetView>
  </sheetViews>
  <sheetFormatPr defaultColWidth="8.88671875" defaultRowHeight="15.75"/>
  <cols>
    <col min="1" max="1" width="9.77734375" style="3" customWidth="1"/>
    <col min="2" max="4" width="11.77734375" style="3" customWidth="1"/>
    <col min="5" max="5" width="9.99609375" style="3" customWidth="1"/>
    <col min="6" max="16384" width="8.88671875" style="3" customWidth="1"/>
  </cols>
  <sheetData>
    <row r="1" spans="1:7" s="5" customFormat="1" ht="24.75" customHeight="1">
      <c r="A1" s="15" t="s">
        <v>19</v>
      </c>
      <c r="B1" s="2"/>
      <c r="C1" s="2"/>
      <c r="D1" s="2"/>
      <c r="E1" s="2"/>
      <c r="F1" s="2"/>
      <c r="G1" s="2"/>
    </row>
    <row r="2" spans="1:7" ht="19.5" customHeight="1">
      <c r="A2" s="18"/>
      <c r="B2" s="2"/>
      <c r="C2" s="2"/>
      <c r="D2" s="2"/>
      <c r="E2" s="2"/>
      <c r="F2" s="2"/>
      <c r="G2" s="2"/>
    </row>
    <row r="3" spans="1:5" ht="42" customHeight="1">
      <c r="A3" s="16"/>
      <c r="B3" s="17" t="s">
        <v>45</v>
      </c>
      <c r="C3" s="17" t="s">
        <v>46</v>
      </c>
      <c r="D3" s="17" t="s">
        <v>47</v>
      </c>
      <c r="E3" s="17" t="s">
        <v>32</v>
      </c>
    </row>
    <row r="4" spans="1:5" ht="21.75" customHeight="1">
      <c r="A4" s="32" t="s">
        <v>33</v>
      </c>
      <c r="B4" s="32"/>
      <c r="C4" s="32"/>
      <c r="D4" s="32"/>
      <c r="E4" s="32"/>
    </row>
    <row r="5" spans="1:11" ht="12.75" customHeight="1">
      <c r="A5" s="4" t="s">
        <v>11</v>
      </c>
      <c r="B5" s="27">
        <v>20513</v>
      </c>
      <c r="C5" s="27">
        <v>2579</v>
      </c>
      <c r="D5" s="27">
        <v>12039</v>
      </c>
      <c r="E5" s="27">
        <f>SUM(B5:D5)</f>
        <v>35131</v>
      </c>
      <c r="J5" s="28"/>
      <c r="K5" s="28"/>
    </row>
    <row r="6" spans="1:11" ht="12.75" customHeight="1">
      <c r="A6" s="4" t="s">
        <v>12</v>
      </c>
      <c r="B6" s="27">
        <v>20672</v>
      </c>
      <c r="C6" s="27">
        <v>2810</v>
      </c>
      <c r="D6" s="27">
        <v>13512</v>
      </c>
      <c r="E6" s="27">
        <f>SUM(B6:D6)</f>
        <v>36994</v>
      </c>
      <c r="J6" s="28"/>
      <c r="K6" s="28"/>
    </row>
    <row r="7" spans="1:11" ht="12.75" customHeight="1">
      <c r="A7" s="4" t="s">
        <v>13</v>
      </c>
      <c r="B7" s="27">
        <v>20601</v>
      </c>
      <c r="C7" s="27">
        <v>2557</v>
      </c>
      <c r="D7" s="27">
        <v>13145</v>
      </c>
      <c r="E7" s="27">
        <f>SUM(B7:D7)</f>
        <v>36303</v>
      </c>
      <c r="J7" s="28"/>
      <c r="K7" s="28"/>
    </row>
    <row r="8" spans="1:11" ht="12.75" customHeight="1">
      <c r="A8" s="4" t="s">
        <v>14</v>
      </c>
      <c r="B8" s="27">
        <v>53246</v>
      </c>
      <c r="C8" s="27">
        <v>2486</v>
      </c>
      <c r="D8" s="27">
        <v>13184</v>
      </c>
      <c r="E8" s="27">
        <f>SUM(B8:D8)</f>
        <v>68916</v>
      </c>
      <c r="J8" s="28"/>
      <c r="K8" s="28"/>
    </row>
    <row r="9" spans="1:11" ht="12.75" customHeight="1">
      <c r="A9" s="4" t="s">
        <v>15</v>
      </c>
      <c r="B9" s="27">
        <f>SUM(B11:B19)</f>
        <v>54889</v>
      </c>
      <c r="C9" s="27">
        <f>SUM(C11:C19)</f>
        <v>2613</v>
      </c>
      <c r="D9" s="27">
        <f>SUM(D11:D19)</f>
        <v>13926</v>
      </c>
      <c r="E9" s="27">
        <f>SUM(B9:D9)</f>
        <v>71428</v>
      </c>
      <c r="J9" s="28"/>
      <c r="K9" s="28"/>
    </row>
    <row r="10" spans="1:5" ht="21.75" customHeight="1">
      <c r="A10" s="33" t="s">
        <v>34</v>
      </c>
      <c r="B10" s="33"/>
      <c r="C10" s="33"/>
      <c r="D10" s="33"/>
      <c r="E10" s="33"/>
    </row>
    <row r="11" spans="1:9" ht="12.75" customHeight="1">
      <c r="A11" s="5" t="s">
        <v>7</v>
      </c>
      <c r="B11" s="27">
        <v>4760</v>
      </c>
      <c r="C11" s="27">
        <v>258</v>
      </c>
      <c r="D11" s="27">
        <v>1138</v>
      </c>
      <c r="E11" s="26">
        <f>SUM(B11:D11)</f>
        <v>6156</v>
      </c>
      <c r="F11" s="28"/>
      <c r="G11" s="28"/>
      <c r="H11" s="28"/>
      <c r="I11" s="28"/>
    </row>
    <row r="12" spans="1:5" ht="12.75" customHeight="1">
      <c r="A12" s="5" t="s">
        <v>0</v>
      </c>
      <c r="B12" s="27">
        <v>2896</v>
      </c>
      <c r="C12" s="27">
        <v>54</v>
      </c>
      <c r="D12" s="27">
        <v>1129</v>
      </c>
      <c r="E12" s="26">
        <f aca="true" t="shared" si="0" ref="E12:E19">SUM(B12:D12)</f>
        <v>4079</v>
      </c>
    </row>
    <row r="13" spans="1:5" ht="12.75" customHeight="1">
      <c r="A13" s="5" t="s">
        <v>1</v>
      </c>
      <c r="B13" s="27">
        <v>11533</v>
      </c>
      <c r="C13" s="27">
        <v>504</v>
      </c>
      <c r="D13" s="27">
        <v>3103</v>
      </c>
      <c r="E13" s="26">
        <f t="shared" si="0"/>
        <v>15140</v>
      </c>
    </row>
    <row r="14" spans="1:5" ht="12.75" customHeight="1">
      <c r="A14" s="5" t="s">
        <v>8</v>
      </c>
      <c r="B14" s="27">
        <v>1805</v>
      </c>
      <c r="C14" s="27">
        <v>89</v>
      </c>
      <c r="D14" s="27">
        <v>343</v>
      </c>
      <c r="E14" s="26">
        <f t="shared" si="0"/>
        <v>2237</v>
      </c>
    </row>
    <row r="15" spans="1:5" ht="12.75" customHeight="1">
      <c r="A15" s="5" t="s">
        <v>2</v>
      </c>
      <c r="B15" s="27">
        <v>8073</v>
      </c>
      <c r="C15" s="27">
        <v>230</v>
      </c>
      <c r="D15" s="27">
        <v>1159</v>
      </c>
      <c r="E15" s="26">
        <f t="shared" si="0"/>
        <v>9462</v>
      </c>
    </row>
    <row r="16" spans="1:5" ht="12.75" customHeight="1">
      <c r="A16" s="5" t="s">
        <v>3</v>
      </c>
      <c r="B16" s="27">
        <v>14847</v>
      </c>
      <c r="C16" s="27">
        <v>826</v>
      </c>
      <c r="D16" s="27">
        <v>3365</v>
      </c>
      <c r="E16" s="26">
        <f t="shared" si="0"/>
        <v>19038</v>
      </c>
    </row>
    <row r="17" spans="1:5" ht="12.75" customHeight="1">
      <c r="A17" s="5" t="s">
        <v>4</v>
      </c>
      <c r="B17" s="27">
        <v>3250</v>
      </c>
      <c r="C17" s="27">
        <v>80</v>
      </c>
      <c r="D17" s="27">
        <v>1632</v>
      </c>
      <c r="E17" s="26">
        <f t="shared" si="0"/>
        <v>4962</v>
      </c>
    </row>
    <row r="18" spans="1:5" ht="12.75" customHeight="1">
      <c r="A18" s="5" t="s">
        <v>5</v>
      </c>
      <c r="B18" s="27">
        <v>3807</v>
      </c>
      <c r="C18" s="27">
        <v>177</v>
      </c>
      <c r="D18" s="27">
        <v>1037</v>
      </c>
      <c r="E18" s="26">
        <f t="shared" si="0"/>
        <v>5021</v>
      </c>
    </row>
    <row r="19" spans="1:5" ht="12.75" customHeight="1">
      <c r="A19" s="5" t="s">
        <v>6</v>
      </c>
      <c r="B19" s="27">
        <v>3918</v>
      </c>
      <c r="C19" s="27">
        <v>395</v>
      </c>
      <c r="D19" s="27">
        <v>1020</v>
      </c>
      <c r="E19" s="26">
        <f t="shared" si="0"/>
        <v>5333</v>
      </c>
    </row>
    <row r="20" spans="1:5" s="6" customFormat="1" ht="21.75" customHeight="1">
      <c r="A20" s="33" t="s">
        <v>36</v>
      </c>
      <c r="B20" s="33"/>
      <c r="C20" s="33"/>
      <c r="D20" s="33"/>
      <c r="E20" s="33"/>
    </row>
    <row r="21" spans="1:5" ht="12.75" customHeight="1">
      <c r="A21" s="30" t="s">
        <v>37</v>
      </c>
      <c r="B21" s="27">
        <v>265663</v>
      </c>
      <c r="C21" s="27">
        <v>45182</v>
      </c>
      <c r="D21" s="27">
        <v>65757</v>
      </c>
      <c r="E21" s="27">
        <f>SUM(B21:D21)</f>
        <v>376602</v>
      </c>
    </row>
    <row r="22" spans="1:5" ht="12.75" customHeight="1">
      <c r="A22" s="30" t="s">
        <v>38</v>
      </c>
      <c r="B22" s="27">
        <f>B23-B21</f>
        <v>956998</v>
      </c>
      <c r="C22" s="27">
        <f>C23-C21</f>
        <v>166350</v>
      </c>
      <c r="D22" s="27">
        <f>D23-D21</f>
        <v>300660</v>
      </c>
      <c r="E22" s="27">
        <f>E23-E21</f>
        <v>1424008</v>
      </c>
    </row>
    <row r="23" spans="1:5" s="7" customFormat="1" ht="12.75" customHeight="1">
      <c r="A23" s="30" t="s">
        <v>39</v>
      </c>
      <c r="B23" s="27">
        <v>1222661</v>
      </c>
      <c r="C23" s="27">
        <v>211532</v>
      </c>
      <c r="D23" s="27">
        <v>366417</v>
      </c>
      <c r="E23" s="27">
        <f>SUM(B23:D23)</f>
        <v>1800610</v>
      </c>
    </row>
    <row r="24" spans="1:5" s="7" customFormat="1" ht="21.75" customHeight="1">
      <c r="A24" s="8" t="s">
        <v>40</v>
      </c>
      <c r="B24" s="14">
        <f>+B9*100/B23</f>
        <v>4.489306520777223</v>
      </c>
      <c r="C24" s="14">
        <f>+C9*100/C23</f>
        <v>1.2352740956451034</v>
      </c>
      <c r="D24" s="14">
        <f>+D9*100/D23</f>
        <v>3.8005878548211465</v>
      </c>
      <c r="E24" s="14">
        <f>+E9*100/E23</f>
        <v>3.9668778913812544</v>
      </c>
    </row>
    <row r="25" spans="1:5" ht="12.75">
      <c r="A25" s="10"/>
      <c r="B25" s="11"/>
      <c r="C25" s="11"/>
      <c r="D25" s="11"/>
      <c r="E25" s="11"/>
    </row>
    <row r="26" spans="1:5" ht="13.5" customHeight="1">
      <c r="A26" s="5" t="s">
        <v>41</v>
      </c>
      <c r="B26" s="5"/>
      <c r="C26" s="5"/>
      <c r="D26" s="5"/>
      <c r="E26" s="5"/>
    </row>
    <row r="27" spans="1:5" ht="12.75" customHeight="1">
      <c r="A27" s="35" t="s">
        <v>48</v>
      </c>
      <c r="B27" s="35"/>
      <c r="C27" s="35"/>
      <c r="D27" s="35"/>
      <c r="E27" s="35"/>
    </row>
    <row r="28" spans="1:5" ht="12.75">
      <c r="A28" s="35"/>
      <c r="B28" s="35"/>
      <c r="C28" s="35"/>
      <c r="D28" s="35"/>
      <c r="E28" s="35"/>
    </row>
  </sheetData>
  <sheetProtection/>
  <mergeCells count="4">
    <mergeCell ref="A4:E4"/>
    <mergeCell ref="A10:E10"/>
    <mergeCell ref="A20:E20"/>
    <mergeCell ref="A27:E2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A5:A9" numberStoredAsText="1"/>
    <ignoredError sqref="E22" formula="1"/>
  </ignoredErrors>
  <drawing r:id="rId1"/>
</worksheet>
</file>

<file path=xl/worksheets/sheet6.xml><?xml version="1.0" encoding="utf-8"?>
<worksheet xmlns="http://schemas.openxmlformats.org/spreadsheetml/2006/main" xmlns:r="http://schemas.openxmlformats.org/officeDocument/2006/relationships">
  <dimension ref="A1:P26"/>
  <sheetViews>
    <sheetView zoomScalePageLayoutView="0" workbookViewId="0" topLeftCell="A1">
      <selection activeCell="J14" sqref="J14"/>
    </sheetView>
  </sheetViews>
  <sheetFormatPr defaultColWidth="8.88671875" defaultRowHeight="15.75"/>
  <cols>
    <col min="1" max="1" width="10.4453125" style="3" customWidth="1"/>
    <col min="2" max="2" width="10.5546875" style="3" customWidth="1"/>
    <col min="3" max="5" width="7.5546875" style="3" customWidth="1"/>
    <col min="6" max="16384" width="8.88671875" style="3" customWidth="1"/>
  </cols>
  <sheetData>
    <row r="1" spans="1:16" s="5" customFormat="1" ht="24.75" customHeight="1">
      <c r="A1" s="15" t="s">
        <v>18</v>
      </c>
      <c r="B1" s="2"/>
      <c r="C1" s="2"/>
      <c r="D1" s="2"/>
      <c r="E1" s="2"/>
      <c r="F1" s="2"/>
      <c r="H1" s="3"/>
      <c r="I1" s="3"/>
      <c r="J1" s="3"/>
      <c r="K1" s="3"/>
      <c r="L1" s="3"/>
      <c r="M1" s="3"/>
      <c r="N1" s="3"/>
      <c r="O1" s="3"/>
      <c r="P1" s="3"/>
    </row>
    <row r="2" spans="1:6" ht="19.5" customHeight="1">
      <c r="A2" s="18"/>
      <c r="B2" s="2"/>
      <c r="C2" s="2"/>
      <c r="D2" s="2"/>
      <c r="E2" s="2"/>
      <c r="F2" s="2"/>
    </row>
    <row r="3" spans="1:6" ht="42" customHeight="1">
      <c r="A3" s="16"/>
      <c r="B3" s="17" t="s">
        <v>64</v>
      </c>
      <c r="C3" s="17" t="s">
        <v>44</v>
      </c>
      <c r="D3" s="17" t="s">
        <v>42</v>
      </c>
      <c r="E3" s="17" t="s">
        <v>43</v>
      </c>
      <c r="F3" s="17" t="s">
        <v>32</v>
      </c>
    </row>
    <row r="4" spans="1:6" ht="21.75" customHeight="1">
      <c r="A4" s="32" t="s">
        <v>33</v>
      </c>
      <c r="B4" s="32"/>
      <c r="C4" s="32"/>
      <c r="D4" s="32"/>
      <c r="E4" s="32"/>
      <c r="F4" s="32"/>
    </row>
    <row r="5" spans="1:6" ht="12.75" customHeight="1">
      <c r="A5" s="4" t="s">
        <v>11</v>
      </c>
      <c r="B5" s="13">
        <v>1996</v>
      </c>
      <c r="C5" s="12">
        <v>17607</v>
      </c>
      <c r="D5" s="12">
        <v>4395</v>
      </c>
      <c r="E5" s="12">
        <v>14253</v>
      </c>
      <c r="F5" s="12">
        <f>SUM(B5:E5)</f>
        <v>38251</v>
      </c>
    </row>
    <row r="6" spans="1:6" ht="12.75" customHeight="1">
      <c r="A6" s="4" t="s">
        <v>12</v>
      </c>
      <c r="B6" s="13">
        <v>2164</v>
      </c>
      <c r="C6" s="12">
        <v>18001</v>
      </c>
      <c r="D6" s="12">
        <v>4868</v>
      </c>
      <c r="E6" s="12">
        <v>14475</v>
      </c>
      <c r="F6" s="12">
        <f>SUM(B6:E6)</f>
        <v>39508</v>
      </c>
    </row>
    <row r="7" spans="1:6" ht="12.75" customHeight="1">
      <c r="A7" s="4" t="s">
        <v>13</v>
      </c>
      <c r="B7" s="13">
        <v>2076</v>
      </c>
      <c r="C7" s="12">
        <v>19154</v>
      </c>
      <c r="D7" s="12">
        <v>5268</v>
      </c>
      <c r="E7" s="12">
        <v>20201</v>
      </c>
      <c r="F7" s="12">
        <f>SUM(B7:E7)</f>
        <v>46699</v>
      </c>
    </row>
    <row r="8" spans="1:6" ht="12.75" customHeight="1">
      <c r="A8" s="4" t="s">
        <v>14</v>
      </c>
      <c r="B8" s="13">
        <v>2086</v>
      </c>
      <c r="C8" s="12">
        <v>19320</v>
      </c>
      <c r="D8" s="12">
        <v>5376</v>
      </c>
      <c r="E8" s="12">
        <v>17780</v>
      </c>
      <c r="F8" s="12">
        <f>SUM(B8:E8)</f>
        <v>44562</v>
      </c>
    </row>
    <row r="9" spans="1:6" ht="12.75" customHeight="1">
      <c r="A9" s="4" t="s">
        <v>15</v>
      </c>
      <c r="B9" s="13">
        <v>1907</v>
      </c>
      <c r="C9" s="12">
        <v>18827</v>
      </c>
      <c r="D9" s="12">
        <v>5308</v>
      </c>
      <c r="E9" s="12">
        <v>17753</v>
      </c>
      <c r="F9" s="12">
        <f>SUM(B9:E9)</f>
        <v>43795</v>
      </c>
    </row>
    <row r="10" spans="1:6" ht="21.75" customHeight="1">
      <c r="A10" s="33" t="s">
        <v>34</v>
      </c>
      <c r="B10" s="33"/>
      <c r="C10" s="33"/>
      <c r="D10" s="33"/>
      <c r="E10" s="33"/>
      <c r="F10" s="33"/>
    </row>
    <row r="11" spans="1:6" ht="12.75" customHeight="1">
      <c r="A11" s="5" t="s">
        <v>7</v>
      </c>
      <c r="B11" s="12">
        <v>115</v>
      </c>
      <c r="C11" s="12">
        <v>1175</v>
      </c>
      <c r="D11" s="12">
        <v>402</v>
      </c>
      <c r="E11" s="12">
        <v>1111</v>
      </c>
      <c r="F11" s="12">
        <f>SUM(B11:E11)</f>
        <v>2803</v>
      </c>
    </row>
    <row r="12" spans="1:6" ht="12.75" customHeight="1">
      <c r="A12" s="5" t="s">
        <v>0</v>
      </c>
      <c r="B12" s="12">
        <v>23</v>
      </c>
      <c r="C12" s="12">
        <v>796</v>
      </c>
      <c r="D12" s="12">
        <v>275</v>
      </c>
      <c r="E12" s="12">
        <v>792</v>
      </c>
      <c r="F12" s="12">
        <f aca="true" t="shared" si="0" ref="F12:F19">SUM(B12:E12)</f>
        <v>1886</v>
      </c>
    </row>
    <row r="13" spans="1:6" ht="12.75" customHeight="1">
      <c r="A13" s="5" t="s">
        <v>1</v>
      </c>
      <c r="B13" s="12">
        <v>488</v>
      </c>
      <c r="C13" s="12">
        <v>5288</v>
      </c>
      <c r="D13" s="12">
        <v>1085</v>
      </c>
      <c r="E13" s="12">
        <v>4452</v>
      </c>
      <c r="F13" s="12">
        <f t="shared" si="0"/>
        <v>11313</v>
      </c>
    </row>
    <row r="14" spans="1:6" ht="12.75" customHeight="1">
      <c r="A14" s="5" t="s">
        <v>8</v>
      </c>
      <c r="B14" s="12">
        <v>38</v>
      </c>
      <c r="C14" s="12">
        <v>319</v>
      </c>
      <c r="D14" s="12">
        <v>177</v>
      </c>
      <c r="E14" s="12">
        <v>389</v>
      </c>
      <c r="F14" s="12">
        <f t="shared" si="0"/>
        <v>923</v>
      </c>
    </row>
    <row r="15" spans="1:6" ht="12.75" customHeight="1">
      <c r="A15" s="5" t="s">
        <v>2</v>
      </c>
      <c r="B15" s="12">
        <v>263</v>
      </c>
      <c r="C15" s="12">
        <v>2082</v>
      </c>
      <c r="D15" s="12">
        <v>632</v>
      </c>
      <c r="E15" s="12">
        <v>2019</v>
      </c>
      <c r="F15" s="12">
        <f t="shared" si="0"/>
        <v>4996</v>
      </c>
    </row>
    <row r="16" spans="1:6" ht="12.75" customHeight="1">
      <c r="A16" s="5" t="s">
        <v>3</v>
      </c>
      <c r="B16" s="12">
        <v>704</v>
      </c>
      <c r="C16" s="12">
        <v>4297</v>
      </c>
      <c r="D16" s="12">
        <v>949</v>
      </c>
      <c r="E16" s="12">
        <v>4624</v>
      </c>
      <c r="F16" s="12">
        <f t="shared" si="0"/>
        <v>10574</v>
      </c>
    </row>
    <row r="17" spans="1:6" ht="12.75" customHeight="1">
      <c r="A17" s="5" t="s">
        <v>4</v>
      </c>
      <c r="B17" s="12">
        <v>81</v>
      </c>
      <c r="C17" s="12">
        <v>1916</v>
      </c>
      <c r="D17" s="12">
        <v>797</v>
      </c>
      <c r="E17" s="12">
        <v>1296</v>
      </c>
      <c r="F17" s="12">
        <f t="shared" si="0"/>
        <v>4090</v>
      </c>
    </row>
    <row r="18" spans="1:6" ht="12.75" customHeight="1">
      <c r="A18" s="5" t="s">
        <v>5</v>
      </c>
      <c r="B18" s="12">
        <v>129</v>
      </c>
      <c r="C18" s="12">
        <v>1252</v>
      </c>
      <c r="D18" s="12">
        <v>469</v>
      </c>
      <c r="E18" s="12">
        <v>1575</v>
      </c>
      <c r="F18" s="12">
        <f t="shared" si="0"/>
        <v>3425</v>
      </c>
    </row>
    <row r="19" spans="1:6" ht="12.75" customHeight="1">
      <c r="A19" s="5" t="s">
        <v>6</v>
      </c>
      <c r="B19" s="12">
        <v>64</v>
      </c>
      <c r="C19" s="12">
        <v>1701</v>
      </c>
      <c r="D19" s="12">
        <v>521</v>
      </c>
      <c r="E19" s="12">
        <v>1494</v>
      </c>
      <c r="F19" s="12">
        <f t="shared" si="0"/>
        <v>3780</v>
      </c>
    </row>
    <row r="20" spans="1:16" s="6" customFormat="1" ht="21.75" customHeight="1">
      <c r="A20" s="33" t="s">
        <v>35</v>
      </c>
      <c r="B20" s="33"/>
      <c r="C20" s="33"/>
      <c r="D20" s="33"/>
      <c r="E20" s="33"/>
      <c r="F20" s="33"/>
      <c r="H20" s="3"/>
      <c r="I20" s="3"/>
      <c r="J20" s="3"/>
      <c r="K20" s="3"/>
      <c r="L20" s="3"/>
      <c r="M20" s="3"/>
      <c r="N20" s="3"/>
      <c r="O20" s="3"/>
      <c r="P20" s="3"/>
    </row>
    <row r="21" spans="1:6" ht="12.75" customHeight="1">
      <c r="A21" s="30" t="s">
        <v>37</v>
      </c>
      <c r="B21" s="13">
        <f>2072+512+113+1907+176+1734+549+256</f>
        <v>7319</v>
      </c>
      <c r="C21" s="13">
        <f>11341+18428+2218+18827+1385+27835+5038+8141</f>
        <v>93213</v>
      </c>
      <c r="D21" s="13">
        <f>2065+4676+614+5308+373+3343+1702+1989</f>
        <v>20070</v>
      </c>
      <c r="E21" s="13">
        <f>7033+17937+1570+17753+876+18438+5169+6713</f>
        <v>75489</v>
      </c>
      <c r="F21" s="12">
        <f>B21+C21+D21+E21</f>
        <v>196091</v>
      </c>
    </row>
    <row r="22" spans="1:6" ht="12.75" customHeight="1">
      <c r="A22" s="30" t="s">
        <v>38</v>
      </c>
      <c r="B22" s="13">
        <f>B23-B21</f>
        <v>45481</v>
      </c>
      <c r="C22" s="13">
        <f>C23-C21</f>
        <v>756926</v>
      </c>
      <c r="D22" s="13">
        <f>D23-D21</f>
        <v>77758</v>
      </c>
      <c r="E22" s="13">
        <f>E23-E21</f>
        <v>436461</v>
      </c>
      <c r="F22" s="12">
        <f>F23-F21</f>
        <v>1316626</v>
      </c>
    </row>
    <row r="23" spans="1:16" s="7" customFormat="1" ht="12.75" customHeight="1">
      <c r="A23" s="30" t="s">
        <v>39</v>
      </c>
      <c r="B23" s="13">
        <v>52800</v>
      </c>
      <c r="C23" s="12">
        <v>850139</v>
      </c>
      <c r="D23" s="12">
        <v>97828</v>
      </c>
      <c r="E23" s="12">
        <v>511950</v>
      </c>
      <c r="F23" s="12">
        <f>B23+C23+D23+E23</f>
        <v>1512717</v>
      </c>
      <c r="H23" s="3"/>
      <c r="I23" s="3"/>
      <c r="J23" s="3"/>
      <c r="K23" s="3"/>
      <c r="L23" s="3"/>
      <c r="M23" s="3"/>
      <c r="N23" s="3"/>
      <c r="O23" s="3"/>
      <c r="P23" s="3"/>
    </row>
    <row r="24" spans="1:16" s="7" customFormat="1" ht="21.75" customHeight="1">
      <c r="A24" s="8" t="s">
        <v>40</v>
      </c>
      <c r="B24" s="9">
        <f>+B9*100/B23</f>
        <v>3.6117424242424243</v>
      </c>
      <c r="C24" s="9">
        <f>+C9*100/C23</f>
        <v>2.214579027664888</v>
      </c>
      <c r="D24" s="9">
        <f>+D9*100/D23</f>
        <v>5.425849450055199</v>
      </c>
      <c r="E24" s="9">
        <f>+E9*100/E23</f>
        <v>3.467721457173552</v>
      </c>
      <c r="F24" s="9">
        <f>+F9*100/F23</f>
        <v>2.895121823844116</v>
      </c>
      <c r="H24" s="3"/>
      <c r="I24" s="3"/>
      <c r="J24" s="3"/>
      <c r="K24" s="3"/>
      <c r="L24" s="3"/>
      <c r="M24" s="3"/>
      <c r="N24" s="3"/>
      <c r="O24" s="3"/>
      <c r="P24" s="3"/>
    </row>
    <row r="25" spans="1:6" ht="12.75">
      <c r="A25" s="10"/>
      <c r="B25" s="11"/>
      <c r="C25" s="11"/>
      <c r="D25" s="11"/>
      <c r="E25" s="11"/>
      <c r="F25" s="11"/>
    </row>
    <row r="26" spans="1:6" ht="13.5" customHeight="1">
      <c r="A26" s="5" t="s">
        <v>41</v>
      </c>
      <c r="B26" s="5"/>
      <c r="C26" s="5"/>
      <c r="D26" s="5"/>
      <c r="E26" s="5"/>
      <c r="F26" s="5"/>
    </row>
  </sheetData>
  <sheetProtection/>
  <mergeCells count="3">
    <mergeCell ref="A4:F4"/>
    <mergeCell ref="A10:F10"/>
    <mergeCell ref="A20:F20"/>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5:A9" numberStoredAsText="1"/>
    <ignoredError sqref="F22" formula="1"/>
  </ignoredErrors>
  <drawing r:id="rId1"/>
</worksheet>
</file>

<file path=xl/worksheets/sheet7.xml><?xml version="1.0" encoding="utf-8"?>
<worksheet xmlns="http://schemas.openxmlformats.org/spreadsheetml/2006/main" xmlns:r="http://schemas.openxmlformats.org/officeDocument/2006/relationships">
  <dimension ref="A1:G26"/>
  <sheetViews>
    <sheetView zoomScalePageLayoutView="0" workbookViewId="0" topLeftCell="A3">
      <selection activeCell="J9" sqref="J9"/>
    </sheetView>
  </sheetViews>
  <sheetFormatPr defaultColWidth="8.88671875" defaultRowHeight="15.75"/>
  <cols>
    <col min="1" max="1" width="9.77734375" style="3" customWidth="1"/>
    <col min="2" max="2" width="10.4453125" style="3" customWidth="1"/>
    <col min="3" max="6" width="7.5546875" style="3" customWidth="1"/>
    <col min="7" max="16384" width="8.88671875" style="3" customWidth="1"/>
  </cols>
  <sheetData>
    <row r="1" spans="1:6" s="5" customFormat="1" ht="24.75" customHeight="1">
      <c r="A1" s="15" t="s">
        <v>17</v>
      </c>
      <c r="B1" s="2"/>
      <c r="C1" s="2"/>
      <c r="D1" s="2"/>
      <c r="E1" s="2"/>
      <c r="F1" s="2"/>
    </row>
    <row r="2" spans="1:6" ht="19.5" customHeight="1">
      <c r="A2" s="18"/>
      <c r="B2" s="2"/>
      <c r="C2" s="2"/>
      <c r="D2" s="2"/>
      <c r="E2" s="2"/>
      <c r="F2" s="2"/>
    </row>
    <row r="3" spans="1:6" ht="42" customHeight="1">
      <c r="A3" s="16"/>
      <c r="B3" s="17" t="s">
        <v>64</v>
      </c>
      <c r="C3" s="17" t="s">
        <v>44</v>
      </c>
      <c r="D3" s="17" t="s">
        <v>42</v>
      </c>
      <c r="E3" s="17" t="s">
        <v>43</v>
      </c>
      <c r="F3" s="17" t="s">
        <v>32</v>
      </c>
    </row>
    <row r="4" spans="1:6" ht="21.75" customHeight="1">
      <c r="A4" s="32" t="s">
        <v>33</v>
      </c>
      <c r="B4" s="32"/>
      <c r="C4" s="32"/>
      <c r="D4" s="32"/>
      <c r="E4" s="32"/>
      <c r="F4" s="32"/>
    </row>
    <row r="5" spans="1:7" s="7" customFormat="1" ht="12.75" customHeight="1">
      <c r="A5" s="4" t="s">
        <v>11</v>
      </c>
      <c r="B5" s="13">
        <v>2219</v>
      </c>
      <c r="C5" s="13">
        <v>4135</v>
      </c>
      <c r="D5" s="13">
        <v>2114</v>
      </c>
      <c r="E5" s="13">
        <v>23880</v>
      </c>
      <c r="F5" s="13">
        <f>SUM(B5:E5)</f>
        <v>32348</v>
      </c>
      <c r="G5" s="29"/>
    </row>
    <row r="6" spans="1:7" s="7" customFormat="1" ht="12.75" customHeight="1">
      <c r="A6" s="4" t="s">
        <v>12</v>
      </c>
      <c r="B6" s="13">
        <v>1698</v>
      </c>
      <c r="C6" s="13">
        <v>4154</v>
      </c>
      <c r="D6" s="13">
        <v>2346</v>
      </c>
      <c r="E6" s="13">
        <v>26156</v>
      </c>
      <c r="F6" s="13">
        <f>SUM(B6:E6)</f>
        <v>34354</v>
      </c>
      <c r="G6" s="29"/>
    </row>
    <row r="7" spans="1:7" s="7" customFormat="1" ht="12.75" customHeight="1">
      <c r="A7" s="4" t="s">
        <v>13</v>
      </c>
      <c r="B7" s="13">
        <v>1535</v>
      </c>
      <c r="C7" s="13">
        <v>4033</v>
      </c>
      <c r="D7" s="13">
        <v>2311</v>
      </c>
      <c r="E7" s="13">
        <v>25795</v>
      </c>
      <c r="F7" s="13">
        <f>SUM(B7:E7)</f>
        <v>33674</v>
      </c>
      <c r="G7" s="29"/>
    </row>
    <row r="8" spans="1:7" s="7" customFormat="1" ht="12.75" customHeight="1">
      <c r="A8" s="4" t="s">
        <v>14</v>
      </c>
      <c r="B8" s="13">
        <v>1864</v>
      </c>
      <c r="C8" s="13">
        <v>3922</v>
      </c>
      <c r="D8" s="13">
        <v>2021</v>
      </c>
      <c r="E8" s="13">
        <v>24985</v>
      </c>
      <c r="F8" s="13">
        <f>SUM(B8:E8)</f>
        <v>32792</v>
      </c>
      <c r="G8" s="29"/>
    </row>
    <row r="9" spans="1:7" s="7" customFormat="1" ht="12.75" customHeight="1">
      <c r="A9" s="4" t="s">
        <v>15</v>
      </c>
      <c r="B9" s="13">
        <v>1278</v>
      </c>
      <c r="C9" s="13">
        <v>3944</v>
      </c>
      <c r="D9" s="13">
        <v>2096</v>
      </c>
      <c r="E9" s="13">
        <v>26209</v>
      </c>
      <c r="F9" s="13">
        <f>SUM(B9:E9)</f>
        <v>33527</v>
      </c>
      <c r="G9" s="29"/>
    </row>
    <row r="10" spans="1:6" ht="21.75" customHeight="1">
      <c r="A10" s="33" t="s">
        <v>34</v>
      </c>
      <c r="B10" s="33"/>
      <c r="C10" s="33"/>
      <c r="D10" s="33"/>
      <c r="E10" s="33"/>
      <c r="F10" s="33"/>
    </row>
    <row r="11" spans="1:6" ht="12.75" customHeight="1">
      <c r="A11" s="5" t="s">
        <v>7</v>
      </c>
      <c r="B11" s="12">
        <v>19</v>
      </c>
      <c r="C11" s="12">
        <v>250</v>
      </c>
      <c r="D11" s="12">
        <v>179</v>
      </c>
      <c r="E11" s="12">
        <v>2297</v>
      </c>
      <c r="F11" s="12">
        <f>SUM(B11:E11)</f>
        <v>2745</v>
      </c>
    </row>
    <row r="12" spans="1:6" ht="12.75" customHeight="1">
      <c r="A12" s="5" t="s">
        <v>0</v>
      </c>
      <c r="B12" s="12">
        <v>24</v>
      </c>
      <c r="C12" s="12">
        <v>152</v>
      </c>
      <c r="D12" s="12">
        <v>90</v>
      </c>
      <c r="E12" s="12">
        <v>1795</v>
      </c>
      <c r="F12" s="12">
        <f aca="true" t="shared" si="0" ref="F12:F19">SUM(B12:E12)</f>
        <v>2061</v>
      </c>
    </row>
    <row r="13" spans="1:6" ht="12.75" customHeight="1">
      <c r="A13" s="5" t="s">
        <v>1</v>
      </c>
      <c r="B13" s="12">
        <v>155</v>
      </c>
      <c r="C13" s="12">
        <v>1137</v>
      </c>
      <c r="D13" s="12">
        <v>466</v>
      </c>
      <c r="E13" s="12">
        <v>5463</v>
      </c>
      <c r="F13" s="12">
        <f t="shared" si="0"/>
        <v>7221</v>
      </c>
    </row>
    <row r="14" spans="1:6" ht="12.75" customHeight="1">
      <c r="A14" s="5" t="s">
        <v>8</v>
      </c>
      <c r="B14" s="12">
        <v>21</v>
      </c>
      <c r="C14" s="12">
        <v>58</v>
      </c>
      <c r="D14" s="12">
        <v>67</v>
      </c>
      <c r="E14" s="12">
        <v>732</v>
      </c>
      <c r="F14" s="12">
        <f t="shared" si="0"/>
        <v>878</v>
      </c>
    </row>
    <row r="15" spans="1:6" ht="12.75" customHeight="1">
      <c r="A15" s="5" t="s">
        <v>2</v>
      </c>
      <c r="B15" s="12">
        <v>102</v>
      </c>
      <c r="C15" s="12">
        <v>450</v>
      </c>
      <c r="D15" s="12">
        <v>271</v>
      </c>
      <c r="E15" s="12">
        <v>2931</v>
      </c>
      <c r="F15" s="12">
        <f t="shared" si="0"/>
        <v>3754</v>
      </c>
    </row>
    <row r="16" spans="1:6" ht="12.75" customHeight="1">
      <c r="A16" s="5" t="s">
        <v>3</v>
      </c>
      <c r="B16" s="12">
        <v>789</v>
      </c>
      <c r="C16" s="12">
        <v>998</v>
      </c>
      <c r="D16" s="12">
        <v>443</v>
      </c>
      <c r="E16" s="12">
        <v>7229</v>
      </c>
      <c r="F16" s="12">
        <f t="shared" si="0"/>
        <v>9459</v>
      </c>
    </row>
    <row r="17" spans="1:6" ht="12.75" customHeight="1">
      <c r="A17" s="5" t="s">
        <v>4</v>
      </c>
      <c r="B17" s="12">
        <v>18</v>
      </c>
      <c r="C17" s="12">
        <v>274</v>
      </c>
      <c r="D17" s="12">
        <v>238</v>
      </c>
      <c r="E17" s="12">
        <v>1837</v>
      </c>
      <c r="F17" s="12">
        <f t="shared" si="0"/>
        <v>2367</v>
      </c>
    </row>
    <row r="18" spans="1:6" ht="12.75" customHeight="1">
      <c r="A18" s="5" t="s">
        <v>5</v>
      </c>
      <c r="B18" s="12">
        <v>76</v>
      </c>
      <c r="C18" s="12">
        <v>322</v>
      </c>
      <c r="D18" s="12">
        <v>153</v>
      </c>
      <c r="E18" s="12">
        <v>1919</v>
      </c>
      <c r="F18" s="12">
        <f t="shared" si="0"/>
        <v>2470</v>
      </c>
    </row>
    <row r="19" spans="1:6" ht="12.75" customHeight="1">
      <c r="A19" s="5" t="s">
        <v>6</v>
      </c>
      <c r="B19" s="12">
        <v>74</v>
      </c>
      <c r="C19" s="12">
        <v>283</v>
      </c>
      <c r="D19" s="12">
        <v>189</v>
      </c>
      <c r="E19" s="12">
        <v>2005</v>
      </c>
      <c r="F19" s="12">
        <f t="shared" si="0"/>
        <v>2551</v>
      </c>
    </row>
    <row r="20" spans="1:6" s="6" customFormat="1" ht="21.75" customHeight="1">
      <c r="A20" s="33" t="s">
        <v>35</v>
      </c>
      <c r="B20" s="33"/>
      <c r="C20" s="33"/>
      <c r="D20" s="33"/>
      <c r="E20" s="33"/>
      <c r="F20" s="33"/>
    </row>
    <row r="21" spans="1:7" ht="12.75" customHeight="1">
      <c r="A21" s="30" t="s">
        <v>37</v>
      </c>
      <c r="B21" s="12">
        <f>173+876+81+1278+79+863+319+539</f>
        <v>4208</v>
      </c>
      <c r="C21" s="12">
        <f>2018+3917+471+3944+269+6788+1049+1897</f>
        <v>20353</v>
      </c>
      <c r="D21" s="12">
        <f>1064+2279+290+2096+140+2696+805+1087</f>
        <v>10457</v>
      </c>
      <c r="E21" s="12">
        <f>10538+24810+3112+26209+1592+31897+7906+9144</f>
        <v>115208</v>
      </c>
      <c r="F21" s="12">
        <f>B21+C21+D21+E21</f>
        <v>150226</v>
      </c>
      <c r="G21" s="7"/>
    </row>
    <row r="22" spans="1:7" ht="12.75" customHeight="1">
      <c r="A22" s="30" t="s">
        <v>38</v>
      </c>
      <c r="B22" s="12">
        <f>B23-B21</f>
        <v>649</v>
      </c>
      <c r="C22" s="12">
        <f>C23-C21</f>
        <v>163257</v>
      </c>
      <c r="D22" s="12">
        <f>D23-D21</f>
        <v>31805</v>
      </c>
      <c r="E22" s="12">
        <f>E23-E21</f>
        <v>512223</v>
      </c>
      <c r="F22" s="12">
        <f>B22+C22+D22+E22</f>
        <v>707934</v>
      </c>
      <c r="G22" s="7"/>
    </row>
    <row r="23" spans="1:6" s="7" customFormat="1" ht="12.75" customHeight="1">
      <c r="A23" s="30" t="s">
        <v>39</v>
      </c>
      <c r="B23" s="12">
        <v>4857</v>
      </c>
      <c r="C23" s="12">
        <v>183610</v>
      </c>
      <c r="D23" s="12">
        <v>42262</v>
      </c>
      <c r="E23" s="12">
        <v>627431</v>
      </c>
      <c r="F23" s="12">
        <f>B23+C23+D23+E23</f>
        <v>858160</v>
      </c>
    </row>
    <row r="24" spans="1:6" s="7" customFormat="1" ht="21.75" customHeight="1">
      <c r="A24" s="8" t="s">
        <v>40</v>
      </c>
      <c r="B24" s="9">
        <f>+B9*100/B23</f>
        <v>26.31253860407659</v>
      </c>
      <c r="C24" s="9">
        <f>+C9*100/C23</f>
        <v>2.14803115298731</v>
      </c>
      <c r="D24" s="9">
        <f>+D9*100/D23</f>
        <v>4.959538119350717</v>
      </c>
      <c r="E24" s="9">
        <f>+E9*100/E23</f>
        <v>4.177192392470248</v>
      </c>
      <c r="F24" s="9">
        <f>+F9*100/F23</f>
        <v>3.906847207979864</v>
      </c>
    </row>
    <row r="25" spans="1:6" ht="12.75">
      <c r="A25" s="10"/>
      <c r="B25" s="11"/>
      <c r="C25" s="11"/>
      <c r="D25" s="11"/>
      <c r="E25" s="11"/>
      <c r="F25" s="11"/>
    </row>
    <row r="26" spans="1:6" ht="13.5" customHeight="1">
      <c r="A26" s="5" t="s">
        <v>41</v>
      </c>
      <c r="B26" s="5"/>
      <c r="C26" s="5"/>
      <c r="D26" s="5"/>
      <c r="E26" s="5"/>
      <c r="F26" s="5"/>
    </row>
  </sheetData>
  <sheetProtection/>
  <mergeCells count="3">
    <mergeCell ref="A10:F10"/>
    <mergeCell ref="A20:F20"/>
    <mergeCell ref="A4:F4"/>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ignoredErrors>
    <ignoredError sqref="A6 A5 G5:IV5 G6:IV6 A7:A9" numberStoredAsText="1"/>
  </ignoredErrors>
  <drawing r:id="rId1"/>
</worksheet>
</file>

<file path=xl/worksheets/sheet8.xml><?xml version="1.0" encoding="utf-8"?>
<worksheet xmlns="http://schemas.openxmlformats.org/spreadsheetml/2006/main" xmlns:r="http://schemas.openxmlformats.org/officeDocument/2006/relationships">
  <dimension ref="A1:O27"/>
  <sheetViews>
    <sheetView zoomScalePageLayoutView="0" workbookViewId="0" topLeftCell="A4">
      <selection activeCell="L21" sqref="L21"/>
    </sheetView>
  </sheetViews>
  <sheetFormatPr defaultColWidth="8.88671875" defaultRowHeight="15.75"/>
  <cols>
    <col min="1" max="1" width="9.77734375" style="3" customWidth="1"/>
    <col min="2" max="3" width="7.10546875" style="3" customWidth="1"/>
    <col min="4" max="4" width="7.5546875" style="3" customWidth="1"/>
    <col min="5" max="5" width="7.21484375" style="3" customWidth="1"/>
    <col min="6" max="6" width="7.5546875" style="3" customWidth="1"/>
    <col min="7" max="7" width="7.10546875" style="3" customWidth="1"/>
    <col min="8" max="16384" width="8.88671875" style="3" customWidth="1"/>
  </cols>
  <sheetData>
    <row r="1" spans="1:8" s="5" customFormat="1" ht="24.75" customHeight="1">
      <c r="A1" s="38" t="s">
        <v>16</v>
      </c>
      <c r="B1" s="38"/>
      <c r="C1" s="38"/>
      <c r="D1" s="38"/>
      <c r="E1" s="38"/>
      <c r="F1" s="38"/>
      <c r="G1" s="38"/>
      <c r="H1" s="38"/>
    </row>
    <row r="2" spans="1:9" ht="19.5" customHeight="1">
      <c r="A2" s="22"/>
      <c r="B2" s="41" t="s">
        <v>24</v>
      </c>
      <c r="C2" s="41"/>
      <c r="D2" s="41"/>
      <c r="E2" s="41"/>
      <c r="F2" s="41"/>
      <c r="G2" s="39" t="s">
        <v>25</v>
      </c>
      <c r="H2" s="36" t="s">
        <v>26</v>
      </c>
      <c r="I2" s="36" t="s">
        <v>27</v>
      </c>
    </row>
    <row r="3" spans="1:9" ht="53.25" customHeight="1">
      <c r="A3" s="19"/>
      <c r="B3" s="21" t="s">
        <v>28</v>
      </c>
      <c r="C3" s="21" t="s">
        <v>29</v>
      </c>
      <c r="D3" s="21" t="s">
        <v>30</v>
      </c>
      <c r="E3" s="21" t="s">
        <v>31</v>
      </c>
      <c r="F3" s="20" t="s">
        <v>32</v>
      </c>
      <c r="G3" s="40"/>
      <c r="H3" s="37"/>
      <c r="I3" s="37"/>
    </row>
    <row r="4" spans="1:9" ht="21.75" customHeight="1">
      <c r="A4" s="32" t="s">
        <v>33</v>
      </c>
      <c r="B4" s="32"/>
      <c r="C4" s="32"/>
      <c r="D4" s="32"/>
      <c r="E4" s="32"/>
      <c r="F4" s="32"/>
      <c r="G4" s="32"/>
      <c r="H4" s="32"/>
      <c r="I4" s="32"/>
    </row>
    <row r="5" spans="1:9" ht="12.75" customHeight="1">
      <c r="A5" s="4" t="s">
        <v>11</v>
      </c>
      <c r="B5" s="24">
        <v>4</v>
      </c>
      <c r="C5" s="24">
        <v>3</v>
      </c>
      <c r="D5" s="24">
        <v>29</v>
      </c>
      <c r="E5" s="24" t="s">
        <v>9</v>
      </c>
      <c r="F5" s="24">
        <v>36</v>
      </c>
      <c r="G5" s="24">
        <v>72</v>
      </c>
      <c r="H5" s="24">
        <v>1818</v>
      </c>
      <c r="I5" s="24">
        <v>936</v>
      </c>
    </row>
    <row r="6" spans="1:9" ht="12.75" customHeight="1">
      <c r="A6" s="4" t="s">
        <v>12</v>
      </c>
      <c r="B6" s="24">
        <v>5</v>
      </c>
      <c r="C6" s="24">
        <v>3</v>
      </c>
      <c r="D6" s="24">
        <v>29</v>
      </c>
      <c r="E6" s="24" t="s">
        <v>9</v>
      </c>
      <c r="F6" s="24">
        <v>37</v>
      </c>
      <c r="G6" s="24">
        <v>71</v>
      </c>
      <c r="H6" s="24">
        <v>1806</v>
      </c>
      <c r="I6" s="24">
        <v>931</v>
      </c>
    </row>
    <row r="7" spans="1:9" ht="12.75" customHeight="1">
      <c r="A7" s="4" t="s">
        <v>13</v>
      </c>
      <c r="B7" s="24">
        <v>4</v>
      </c>
      <c r="C7" s="24">
        <v>3</v>
      </c>
      <c r="D7" s="24">
        <v>28</v>
      </c>
      <c r="E7" s="24" t="s">
        <v>9</v>
      </c>
      <c r="F7" s="24">
        <v>35</v>
      </c>
      <c r="G7" s="24">
        <v>67</v>
      </c>
      <c r="H7" s="24">
        <v>1759</v>
      </c>
      <c r="I7" s="24">
        <v>512</v>
      </c>
    </row>
    <row r="8" spans="1:9" ht="12.75" customHeight="1">
      <c r="A8" s="4">
        <v>2011</v>
      </c>
      <c r="B8" s="24">
        <v>3</v>
      </c>
      <c r="C8" s="24">
        <v>3</v>
      </c>
      <c r="D8" s="24">
        <v>28</v>
      </c>
      <c r="E8" s="24" t="s">
        <v>9</v>
      </c>
      <c r="F8" s="24">
        <v>34</v>
      </c>
      <c r="G8" s="24">
        <v>67</v>
      </c>
      <c r="H8" s="24">
        <v>1739</v>
      </c>
      <c r="I8" s="24">
        <v>510</v>
      </c>
    </row>
    <row r="9" spans="1:9" ht="12.75" customHeight="1">
      <c r="A9" s="4" t="s">
        <v>15</v>
      </c>
      <c r="B9" s="24">
        <v>4</v>
      </c>
      <c r="C9" s="24">
        <v>3</v>
      </c>
      <c r="D9" s="24">
        <v>27</v>
      </c>
      <c r="E9" s="24" t="s">
        <v>9</v>
      </c>
      <c r="F9" s="24">
        <v>34</v>
      </c>
      <c r="G9" s="24">
        <v>66</v>
      </c>
      <c r="H9" s="24">
        <v>1707</v>
      </c>
      <c r="I9" s="24">
        <v>511</v>
      </c>
    </row>
    <row r="10" spans="1:15" ht="12.75" customHeight="1">
      <c r="A10" s="33" t="s">
        <v>34</v>
      </c>
      <c r="B10" s="33"/>
      <c r="C10" s="33"/>
      <c r="D10" s="33"/>
      <c r="E10" s="33"/>
      <c r="F10" s="33"/>
      <c r="G10" s="33"/>
      <c r="H10" s="33"/>
      <c r="I10" s="33"/>
      <c r="N10" s="23"/>
      <c r="O10" s="23"/>
    </row>
    <row r="11" spans="1:15" ht="12.75" customHeight="1">
      <c r="A11" s="30" t="s">
        <v>7</v>
      </c>
      <c r="B11" s="24" t="s">
        <v>10</v>
      </c>
      <c r="C11" s="24" t="s">
        <v>9</v>
      </c>
      <c r="D11" s="24">
        <v>4</v>
      </c>
      <c r="E11" s="24" t="s">
        <v>9</v>
      </c>
      <c r="F11" s="24">
        <v>4</v>
      </c>
      <c r="G11" s="24">
        <v>21</v>
      </c>
      <c r="H11" s="24">
        <v>156</v>
      </c>
      <c r="I11" s="24">
        <v>50</v>
      </c>
      <c r="N11" s="23"/>
      <c r="O11" s="23"/>
    </row>
    <row r="12" spans="1:15" ht="12.75" customHeight="1">
      <c r="A12" s="30" t="s">
        <v>0</v>
      </c>
      <c r="B12" s="24" t="s">
        <v>10</v>
      </c>
      <c r="C12" s="24" t="s">
        <v>10</v>
      </c>
      <c r="D12" s="24">
        <v>6</v>
      </c>
      <c r="E12" s="24" t="s">
        <v>9</v>
      </c>
      <c r="F12" s="24">
        <v>6</v>
      </c>
      <c r="G12" s="24">
        <v>15</v>
      </c>
      <c r="H12" s="24">
        <v>96</v>
      </c>
      <c r="I12" s="24">
        <v>41</v>
      </c>
      <c r="N12" s="23"/>
      <c r="O12" s="23"/>
    </row>
    <row r="13" spans="1:15" ht="12.75" customHeight="1">
      <c r="A13" s="30" t="s">
        <v>1</v>
      </c>
      <c r="B13" s="24">
        <v>2</v>
      </c>
      <c r="C13" s="24">
        <v>1</v>
      </c>
      <c r="D13" s="24">
        <v>2</v>
      </c>
      <c r="E13" s="24" t="s">
        <v>9</v>
      </c>
      <c r="F13" s="24">
        <v>5</v>
      </c>
      <c r="G13" s="24">
        <v>35</v>
      </c>
      <c r="H13" s="24">
        <v>349</v>
      </c>
      <c r="I13" s="24">
        <v>111</v>
      </c>
      <c r="N13" s="23"/>
      <c r="O13" s="23"/>
    </row>
    <row r="14" spans="1:15" ht="12.75" customHeight="1">
      <c r="A14" s="30" t="s">
        <v>8</v>
      </c>
      <c r="B14" s="24" t="s">
        <v>10</v>
      </c>
      <c r="C14" s="24" t="s">
        <v>10</v>
      </c>
      <c r="D14" s="24">
        <v>1</v>
      </c>
      <c r="E14" s="24" t="s">
        <v>9</v>
      </c>
      <c r="F14" s="24">
        <v>1</v>
      </c>
      <c r="G14" s="24">
        <v>13</v>
      </c>
      <c r="H14" s="24">
        <v>64</v>
      </c>
      <c r="I14" s="24">
        <v>19</v>
      </c>
      <c r="N14" s="23"/>
      <c r="O14" s="23"/>
    </row>
    <row r="15" spans="1:15" ht="12.75" customHeight="1">
      <c r="A15" s="30" t="s">
        <v>2</v>
      </c>
      <c r="B15" s="24">
        <v>1</v>
      </c>
      <c r="C15" s="24" t="s">
        <v>10</v>
      </c>
      <c r="D15" s="24">
        <v>2</v>
      </c>
      <c r="E15" s="24" t="s">
        <v>9</v>
      </c>
      <c r="F15" s="24">
        <v>3</v>
      </c>
      <c r="G15" s="24">
        <v>23</v>
      </c>
      <c r="H15" s="24">
        <v>226</v>
      </c>
      <c r="I15" s="24">
        <v>53</v>
      </c>
      <c r="N15" s="23"/>
      <c r="O15" s="23"/>
    </row>
    <row r="16" spans="1:15" ht="12.75" customHeight="1">
      <c r="A16" s="30" t="s">
        <v>3</v>
      </c>
      <c r="B16" s="24">
        <v>1</v>
      </c>
      <c r="C16" s="24">
        <v>1</v>
      </c>
      <c r="D16" s="24">
        <v>5</v>
      </c>
      <c r="E16" s="24" t="s">
        <v>9</v>
      </c>
      <c r="F16" s="24">
        <v>7</v>
      </c>
      <c r="G16" s="24">
        <v>41</v>
      </c>
      <c r="H16" s="24">
        <v>343</v>
      </c>
      <c r="I16" s="24">
        <v>101</v>
      </c>
      <c r="N16" s="23"/>
      <c r="O16" s="23"/>
    </row>
    <row r="17" spans="1:15" ht="12.75" customHeight="1">
      <c r="A17" s="30" t="s">
        <v>4</v>
      </c>
      <c r="B17" s="24" t="s">
        <v>10</v>
      </c>
      <c r="C17" s="24">
        <v>1</v>
      </c>
      <c r="D17" s="24">
        <v>1</v>
      </c>
      <c r="E17" s="24" t="s">
        <v>9</v>
      </c>
      <c r="F17" s="24">
        <v>2</v>
      </c>
      <c r="G17" s="24">
        <v>15</v>
      </c>
      <c r="H17" s="24">
        <v>115</v>
      </c>
      <c r="I17" s="24">
        <v>53</v>
      </c>
      <c r="N17" s="23"/>
      <c r="O17" s="23"/>
    </row>
    <row r="18" spans="1:15" ht="12.75" customHeight="1">
      <c r="A18" s="30" t="s">
        <v>5</v>
      </c>
      <c r="B18" s="24" t="s">
        <v>10</v>
      </c>
      <c r="C18" s="24" t="s">
        <v>10</v>
      </c>
      <c r="D18" s="24">
        <v>3</v>
      </c>
      <c r="E18" s="24" t="s">
        <v>9</v>
      </c>
      <c r="F18" s="24">
        <v>3</v>
      </c>
      <c r="G18" s="24">
        <v>19</v>
      </c>
      <c r="H18" s="24">
        <v>123</v>
      </c>
      <c r="I18" s="24">
        <v>37</v>
      </c>
      <c r="N18" s="23"/>
      <c r="O18" s="23"/>
    </row>
    <row r="19" spans="1:9" s="6" customFormat="1" ht="12.75" customHeight="1">
      <c r="A19" s="30" t="s">
        <v>6</v>
      </c>
      <c r="B19" s="24" t="s">
        <v>10</v>
      </c>
      <c r="C19" s="24" t="s">
        <v>10</v>
      </c>
      <c r="D19" s="24">
        <v>3</v>
      </c>
      <c r="E19" s="24" t="s">
        <v>9</v>
      </c>
      <c r="F19" s="24">
        <v>3</v>
      </c>
      <c r="G19" s="24">
        <v>18</v>
      </c>
      <c r="H19" s="24">
        <v>165</v>
      </c>
      <c r="I19" s="24">
        <v>47</v>
      </c>
    </row>
    <row r="20" spans="1:9" ht="12.75" customHeight="1">
      <c r="A20" s="34" t="s">
        <v>35</v>
      </c>
      <c r="B20" s="34"/>
      <c r="C20" s="34"/>
      <c r="D20" s="34"/>
      <c r="E20" s="34"/>
      <c r="F20" s="34"/>
      <c r="G20" s="34"/>
      <c r="H20" s="34"/>
      <c r="I20" s="34"/>
    </row>
    <row r="21" spans="1:9" ht="12.75" customHeight="1">
      <c r="A21" s="30" t="s">
        <v>37</v>
      </c>
      <c r="B21" s="24">
        <v>28</v>
      </c>
      <c r="C21" s="24">
        <v>13</v>
      </c>
      <c r="D21" s="24">
        <v>100</v>
      </c>
      <c r="E21" s="24" t="s">
        <v>9</v>
      </c>
      <c r="F21" s="24">
        <v>138</v>
      </c>
      <c r="G21" s="24">
        <v>194</v>
      </c>
      <c r="H21" s="24">
        <v>6928</v>
      </c>
      <c r="I21" s="24">
        <v>3586</v>
      </c>
    </row>
    <row r="22" spans="1:9" s="7" customFormat="1" ht="12.75" customHeight="1">
      <c r="A22" s="30" t="s">
        <v>38</v>
      </c>
      <c r="B22" s="24">
        <v>190</v>
      </c>
      <c r="C22" s="24">
        <v>24</v>
      </c>
      <c r="D22" s="24">
        <v>307</v>
      </c>
      <c r="E22" s="24">
        <v>78</v>
      </c>
      <c r="F22" s="24">
        <v>599</v>
      </c>
      <c r="G22" s="24">
        <v>634</v>
      </c>
      <c r="H22" s="24">
        <v>26523</v>
      </c>
      <c r="I22" s="24">
        <v>26306</v>
      </c>
    </row>
    <row r="23" spans="1:9" s="7" customFormat="1" ht="21.75" customHeight="1">
      <c r="A23" s="30" t="s">
        <v>39</v>
      </c>
      <c r="B23" s="24">
        <v>197</v>
      </c>
      <c r="C23" s="24">
        <v>37</v>
      </c>
      <c r="D23" s="24">
        <v>394</v>
      </c>
      <c r="E23" s="24">
        <v>78</v>
      </c>
      <c r="F23" s="24">
        <v>706</v>
      </c>
      <c r="G23" s="24">
        <v>706</v>
      </c>
      <c r="H23" s="24">
        <v>32881</v>
      </c>
      <c r="I23" s="24">
        <v>32881</v>
      </c>
    </row>
    <row r="24" spans="1:9" s="7" customFormat="1" ht="21.75" customHeight="1">
      <c r="A24" s="8"/>
      <c r="B24" s="24"/>
      <c r="C24" s="24"/>
      <c r="D24" s="24"/>
      <c r="E24" s="24"/>
      <c r="F24" s="24"/>
      <c r="G24" s="24"/>
      <c r="H24" s="24"/>
      <c r="I24" s="24"/>
    </row>
    <row r="25" spans="1:9" ht="12.75">
      <c r="A25" s="8" t="s">
        <v>40</v>
      </c>
      <c r="B25" s="14">
        <f>B9/B23*100</f>
        <v>2.030456852791878</v>
      </c>
      <c r="C25" s="14">
        <f aca="true" t="shared" si="0" ref="C25:I25">C9/C23*100</f>
        <v>8.108108108108109</v>
      </c>
      <c r="D25" s="14">
        <f t="shared" si="0"/>
        <v>6.852791878172589</v>
      </c>
      <c r="E25" s="14" t="s">
        <v>9</v>
      </c>
      <c r="F25" s="14">
        <f t="shared" si="0"/>
        <v>4.815864022662889</v>
      </c>
      <c r="G25" s="14">
        <f t="shared" si="0"/>
        <v>9.34844192634561</v>
      </c>
      <c r="H25" s="14">
        <f t="shared" si="0"/>
        <v>5.191447948663361</v>
      </c>
      <c r="I25" s="14">
        <f t="shared" si="0"/>
        <v>1.5540889875612056</v>
      </c>
    </row>
    <row r="26" spans="1:9" ht="12.75">
      <c r="A26" s="10"/>
      <c r="B26" s="11"/>
      <c r="C26" s="11"/>
      <c r="D26" s="11"/>
      <c r="E26" s="11"/>
      <c r="F26" s="11"/>
      <c r="G26" s="11"/>
      <c r="H26" s="11"/>
      <c r="I26" s="11"/>
    </row>
    <row r="27" spans="1:7" ht="13.5" customHeight="1">
      <c r="A27" s="5" t="s">
        <v>41</v>
      </c>
      <c r="B27" s="5"/>
      <c r="C27" s="5"/>
      <c r="D27" s="5"/>
      <c r="E27" s="5"/>
      <c r="F27" s="5"/>
      <c r="G27" s="5"/>
    </row>
  </sheetData>
  <sheetProtection/>
  <mergeCells count="8">
    <mergeCell ref="A20:I20"/>
    <mergeCell ref="I2:I3"/>
    <mergeCell ref="A4:I4"/>
    <mergeCell ref="A1:H1"/>
    <mergeCell ref="H2:H3"/>
    <mergeCell ref="G2:G3"/>
    <mergeCell ref="B2:F2"/>
    <mergeCell ref="A10:I10"/>
  </mergeCells>
  <printOptions/>
  <pageMargins left="0.75" right="0.66" top="1" bottom="1" header="0.5" footer="0.5"/>
  <pageSetup horizontalDpi="600" verticalDpi="600" orientation="portrait" paperSize="9" r:id="rId2"/>
  <ignoredErrors>
    <ignoredError sqref="A5:A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AISI</dc:creator>
  <cp:keywords/>
  <dc:description/>
  <cp:lastModifiedBy>andrisoz</cp:lastModifiedBy>
  <cp:lastPrinted>2012-10-25T10:33:40Z</cp:lastPrinted>
  <dcterms:created xsi:type="dcterms:W3CDTF">2002-03-26T07:37:19Z</dcterms:created>
  <dcterms:modified xsi:type="dcterms:W3CDTF">2014-03-21T12:15:54Z</dcterms:modified>
  <cp:category/>
  <cp:version/>
  <cp:contentType/>
  <cp:contentStatus/>
</cp:coreProperties>
</file>