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1340" windowHeight="6495" activeTab="4"/>
  </bookViews>
  <sheets>
    <sheet name="tav 11.6segue" sheetId="1" r:id="rId1"/>
    <sheet name="tav 11.6" sheetId="2" r:id="rId2"/>
    <sheet name="tav 11.5segue" sheetId="3" r:id="rId3"/>
    <sheet name="tav 11.5" sheetId="4" r:id="rId4"/>
    <sheet name="tav 11.4" sheetId="5" r:id="rId5"/>
    <sheet name="tav 11.3" sheetId="6" r:id="rId6"/>
    <sheet name="tav 11.2" sheetId="7" r:id="rId7"/>
    <sheet name="tav 11.1" sheetId="8" r:id="rId8"/>
  </sheets>
  <definedNames/>
  <calcPr fullCalcOnLoad="1"/>
</workbook>
</file>

<file path=xl/sharedStrings.xml><?xml version="1.0" encoding="utf-8"?>
<sst xmlns="http://schemas.openxmlformats.org/spreadsheetml/2006/main" count="240" uniqueCount="65">
  <si>
    <t>Sicilia</t>
  </si>
  <si>
    <t>Italia</t>
  </si>
  <si>
    <t>Supermercati</t>
  </si>
  <si>
    <t>Numero</t>
  </si>
  <si>
    <t>Addetti</t>
  </si>
  <si>
    <t>Grandi magazzini</t>
  </si>
  <si>
    <t>Ipermercati</t>
  </si>
  <si>
    <t>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</si>
  <si>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</si>
  <si>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</si>
  <si>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</si>
  <si>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</si>
  <si>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</si>
  <si>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</si>
  <si>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</si>
  <si>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</si>
  <si>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</si>
  <si>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Alimentare</t>
  </si>
  <si>
    <t>Macchinari e attrezzature</t>
  </si>
  <si>
    <t>Altri prodotti</t>
  </si>
  <si>
    <t>Altri prodotti di consumo finale</t>
  </si>
  <si>
    <t>Carburanti</t>
  </si>
  <si>
    <t>Non specializzati</t>
  </si>
  <si>
    <t>Sud-Isole</t>
  </si>
  <si>
    <t>Nord-Centro</t>
  </si>
  <si>
    <t>Materie prime agricole</t>
  </si>
  <si>
    <t>Tavola 11.2  Esercizi commerciali al dettaglio in sede fissa</t>
  </si>
  <si>
    <t>Alimentari e tabacco</t>
  </si>
  <si>
    <t>Altri esercizi specializzati</t>
  </si>
  <si>
    <t>Farmacie, articoli medicali e profumeria</t>
  </si>
  <si>
    <t>Fonte: Elaborazione su dati ISTAT</t>
  </si>
  <si>
    <t>Grande distribuzione</t>
  </si>
  <si>
    <t>Non alimentare</t>
  </si>
  <si>
    <t>Piccola e media distribuzione</t>
  </si>
  <si>
    <t>Distribuzione in complesso</t>
  </si>
  <si>
    <t>Merci dichiarate come provv. di bordo e varie</t>
  </si>
  <si>
    <t>Tavola 11.5  Interscambio commerciale con l'estero - importazioni</t>
  </si>
  <si>
    <t>Tavola 11.6  Interscambio commerciale con l'estero - esportazioni</t>
  </si>
  <si>
    <t>(in migliaia di euro)</t>
  </si>
  <si>
    <r>
      <t xml:space="preserve">Tavola 11.5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importazioni</t>
    </r>
  </si>
  <si>
    <r>
      <t xml:space="preserve">Tavola 11.6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esportazioni</t>
    </r>
  </si>
  <si>
    <t>Italia = 100</t>
  </si>
  <si>
    <t>Prodotti intermedi non agricoli, rottami</t>
  </si>
  <si>
    <t>Tavola 11.4  Vendite al dettaglio di prodotti alimentari e non (in milioni di euro)</t>
  </si>
  <si>
    <t>Prodotti alimentari, bevande e tabacco</t>
  </si>
  <si>
    <t>2008</t>
  </si>
  <si>
    <t>2009</t>
  </si>
  <si>
    <t>Prodotti dell'agricoltura, silvi., pesca</t>
  </si>
  <si>
    <t>Prodotti della estrazione di minerali da cave e miniere</t>
  </si>
  <si>
    <t>Prodotti delle attività manifatturiere</t>
  </si>
  <si>
    <t>Prodotti delle attività di trattamento dei rifiuti e risanamento</t>
  </si>
  <si>
    <t>Prodotti delle attività professionali, scientifiche e tecniche</t>
  </si>
  <si>
    <t>Prodotti delle altre attività di servizi</t>
  </si>
  <si>
    <t>Energia elettrica, gas, vapore e aria condizoinata</t>
  </si>
  <si>
    <t>Prodotti delle attività dei servizi di informaz. e comunicaz.</t>
  </si>
  <si>
    <t>Prodotti delle attività artistche, sportive, di intratt. e divertimento</t>
  </si>
  <si>
    <t>2010</t>
  </si>
  <si>
    <t>2011</t>
  </si>
  <si>
    <t>Fonte: Elaborazione su dati Ministero Sviluppo Economico - Osservatorio Nazionale del Commercio</t>
  </si>
  <si>
    <t>Fonte: Elaborazione su dati Ministero Sviluppo Economico - Osservatorio Naz.le del Commercio</t>
  </si>
  <si>
    <t>Tavola 11.1  Esercizi commerciali all'ingrosso per specializzazione merceologica</t>
  </si>
  <si>
    <t>2012</t>
  </si>
  <si>
    <t>Province - 2012</t>
  </si>
  <si>
    <t>Ripartizioni - 2012</t>
  </si>
  <si>
    <t>Tavola 11.3  Grande distribuzione commerciale (dati al 31 dicembre)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</si>
</sst>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0.0_)"/>
    <numFmt numFmtId="174" formatCode="#,##0.0_);\(#,##0.0\)"/>
    <numFmt numFmtId="175" formatCode="#,##0_ ;\-#,##0\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0.00000000"/>
    <numFmt numFmtId="183" formatCode="0.0000000"/>
    <numFmt numFmtId="184" formatCode="#,##0.0_ ;\-#,##0.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5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84" fontId="4" fillId="0" borderId="0" xfId="44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5" fontId="0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75" fontId="0" fillId="0" borderId="0" xfId="44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wrapText="1" indent="2"/>
    </xf>
    <xf numFmtId="3" fontId="0" fillId="0" borderId="0" xfId="0" applyNumberFormat="1" applyFont="1" applyAlignment="1">
      <alignment horizontal="right" indent="1"/>
    </xf>
    <xf numFmtId="0" fontId="1" fillId="0" borderId="0" xfId="0" applyFont="1" applyFill="1" applyBorder="1" applyAlignment="1" applyProtection="1">
      <alignment horizontal="left" vertical="top"/>
      <protection locked="0"/>
    </xf>
    <xf numFmtId="17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5" fontId="0" fillId="0" borderId="0" xfId="44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52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52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52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527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527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5527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25527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12395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95350" y="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81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9810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8162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895600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57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11334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578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1.28125" style="3" customWidth="1"/>
    <col min="2" max="2" width="13.00390625" style="3" customWidth="1"/>
    <col min="3" max="3" width="12.00390625" style="3" customWidth="1"/>
    <col min="4" max="4" width="10.8515625" style="3" customWidth="1"/>
    <col min="5" max="5" width="12.28125" style="3" customWidth="1"/>
    <col min="6" max="6" width="13.28125" style="3" customWidth="1"/>
    <col min="7" max="7" width="13.57421875" style="3" customWidth="1"/>
    <col min="8" max="8" width="11.421875" style="3" customWidth="1"/>
    <col min="9" max="11" width="9.140625" style="3" customWidth="1"/>
    <col min="12" max="12" width="16.140625" style="3" customWidth="1"/>
    <col min="13" max="16384" width="9.140625" style="3" customWidth="1"/>
  </cols>
  <sheetData>
    <row r="1" spans="1:4" ht="24.75" customHeight="1">
      <c r="A1" s="17" t="s">
        <v>40</v>
      </c>
      <c r="C1" s="1"/>
      <c r="D1" s="1"/>
    </row>
    <row r="2" spans="1:4" ht="24.75" customHeight="1">
      <c r="A2" s="29" t="s">
        <v>38</v>
      </c>
      <c r="C2" s="1"/>
      <c r="D2" s="1"/>
    </row>
    <row r="3" spans="1:7" ht="78.75" customHeight="1">
      <c r="A3" s="20" t="s">
        <v>54</v>
      </c>
      <c r="B3" s="20" t="s">
        <v>51</v>
      </c>
      <c r="C3" s="20" t="s">
        <v>55</v>
      </c>
      <c r="D3" s="20" t="s">
        <v>52</v>
      </c>
      <c r="E3" s="21" t="s">
        <v>35</v>
      </c>
      <c r="F3" s="20" t="s">
        <v>7</v>
      </c>
      <c r="G3" s="19"/>
    </row>
    <row r="4" spans="1:5" ht="21.75" customHeight="1">
      <c r="A4" s="40" t="s">
        <v>0</v>
      </c>
      <c r="B4" s="40"/>
      <c r="C4" s="40"/>
      <c r="D4" s="40"/>
      <c r="E4" s="40"/>
    </row>
    <row r="5" spans="1:12" ht="12" customHeight="1">
      <c r="A5" s="28">
        <v>259</v>
      </c>
      <c r="B5" s="28">
        <v>7</v>
      </c>
      <c r="C5" s="28">
        <v>413</v>
      </c>
      <c r="D5" s="28">
        <v>5</v>
      </c>
      <c r="E5" s="28">
        <v>151909</v>
      </c>
      <c r="F5" s="28">
        <f>E5+D5+C5+B5+A5+'tav 11.6'!B5+'tav 11.6'!C5+'tav 11.6'!D5+'tav 11.6'!E5+'tav 11.6'!F5</f>
        <v>10024372</v>
      </c>
      <c r="G5" s="4" t="s">
        <v>45</v>
      </c>
      <c r="H5" s="8"/>
      <c r="I5" s="34"/>
      <c r="J5" s="8"/>
      <c r="K5" s="8"/>
      <c r="L5" s="8"/>
    </row>
    <row r="6" spans="1:12" ht="12" customHeight="1">
      <c r="A6" s="28">
        <v>583</v>
      </c>
      <c r="B6" s="28">
        <v>13</v>
      </c>
      <c r="C6" s="28">
        <v>221</v>
      </c>
      <c r="D6" s="28">
        <v>4</v>
      </c>
      <c r="E6" s="28">
        <v>70526</v>
      </c>
      <c r="F6" s="28">
        <f>E6+D6+C6+B6+A6+'tav 11.6'!B6+'tav 11.6'!C6+'tav 11.6'!D6+'tav 11.6'!E6+'tav 11.6'!F6</f>
        <v>6241694</v>
      </c>
      <c r="G6" s="4" t="s">
        <v>46</v>
      </c>
      <c r="H6" s="8"/>
      <c r="I6" s="34"/>
      <c r="J6" s="8"/>
      <c r="K6" s="8"/>
      <c r="L6" s="8"/>
    </row>
    <row r="7" spans="1:12" ht="12" customHeight="1">
      <c r="A7" s="28">
        <v>337</v>
      </c>
      <c r="B7" s="28">
        <v>7</v>
      </c>
      <c r="C7" s="28">
        <v>409</v>
      </c>
      <c r="D7" s="28">
        <v>5</v>
      </c>
      <c r="E7" s="28">
        <v>56023</v>
      </c>
      <c r="F7" s="28">
        <f>E7+D7+C7+B7+A7+'tav 11.6'!B7+'tav 11.6'!C7+'tav 11.6'!D7+'tav 11.6'!E7+'tav 11.6'!F7</f>
        <v>9282514</v>
      </c>
      <c r="G7" s="4" t="s">
        <v>56</v>
      </c>
      <c r="H7" s="8"/>
      <c r="I7" s="34"/>
      <c r="J7" s="8"/>
      <c r="K7" s="8"/>
      <c r="L7" s="8"/>
    </row>
    <row r="8" spans="1:12" ht="12" customHeight="1">
      <c r="A8" s="28">
        <v>652</v>
      </c>
      <c r="B8" s="28">
        <v>2</v>
      </c>
      <c r="C8" s="28">
        <v>472</v>
      </c>
      <c r="D8" s="28">
        <v>0</v>
      </c>
      <c r="E8" s="28">
        <v>17379</v>
      </c>
      <c r="F8" s="28">
        <f>E8+D8+C8+B8+A8+'tav 11.6'!B8+'tav 11.6'!C8+'tav 11.6'!D8+'tav 11.6'!E8+'tav 11.6'!F8</f>
        <v>1575625</v>
      </c>
      <c r="G8" s="4" t="s">
        <v>57</v>
      </c>
      <c r="H8" s="34"/>
      <c r="I8" s="38"/>
      <c r="J8" s="8"/>
      <c r="K8" s="8"/>
      <c r="L8" s="8"/>
    </row>
    <row r="9" spans="1:12" ht="12" customHeight="1">
      <c r="A9" s="28">
        <v>820</v>
      </c>
      <c r="B9" s="28">
        <v>0</v>
      </c>
      <c r="C9" s="28">
        <v>622</v>
      </c>
      <c r="D9" s="28">
        <v>3</v>
      </c>
      <c r="E9" s="28">
        <v>10249</v>
      </c>
      <c r="F9" s="28">
        <f>E9+D9+C9+B9+A9+'tav 11.6'!B9+'tav 11.6'!C9+'tav 11.6'!D9+'tav 11.6'!E9+'tav 11.6'!F9</f>
        <v>13051649</v>
      </c>
      <c r="G9" s="4" t="s">
        <v>61</v>
      </c>
      <c r="H9" s="34"/>
      <c r="I9" s="38"/>
      <c r="J9" s="8"/>
      <c r="K9" s="8"/>
      <c r="L9" s="8"/>
    </row>
    <row r="10" spans="1:12" ht="21.75" customHeight="1">
      <c r="A10" s="41" t="s">
        <v>62</v>
      </c>
      <c r="B10" s="41"/>
      <c r="C10" s="41"/>
      <c r="D10" s="41"/>
      <c r="E10" s="41"/>
      <c r="F10" s="8"/>
      <c r="G10" s="8"/>
      <c r="H10" s="8"/>
      <c r="I10" s="8"/>
      <c r="J10" s="35"/>
      <c r="K10" s="33"/>
      <c r="L10" s="35"/>
    </row>
    <row r="11" spans="1:12" ht="12.75" customHeight="1">
      <c r="A11" s="28">
        <v>3</v>
      </c>
      <c r="B11" s="28">
        <v>0</v>
      </c>
      <c r="C11" s="28">
        <v>0</v>
      </c>
      <c r="D11" s="28">
        <v>0</v>
      </c>
      <c r="E11" s="28">
        <v>49</v>
      </c>
      <c r="F11" s="28">
        <f>E11+D11+C11+B11+A11+'tav 11.6'!B11+'tav 11.6'!C11+'tav 11.6'!D11+'tav 11.6'!E11+'tav 11.6'!F11</f>
        <v>125016</v>
      </c>
      <c r="G11" s="8" t="s">
        <v>8</v>
      </c>
      <c r="H11" s="8"/>
      <c r="I11" s="35"/>
      <c r="J11" s="35"/>
      <c r="K11" s="33"/>
      <c r="L11" s="35"/>
    </row>
    <row r="12" spans="1:12" ht="12.75" customHeight="1">
      <c r="A12" s="28">
        <v>77</v>
      </c>
      <c r="B12" s="28">
        <v>0</v>
      </c>
      <c r="C12" s="28">
        <v>0</v>
      </c>
      <c r="D12" s="28">
        <v>0</v>
      </c>
      <c r="E12" s="28">
        <v>92</v>
      </c>
      <c r="F12" s="28">
        <f>E12+D12+C12+B12+A12+'tav 11.6'!B12+'tav 11.6'!C12+'tav 11.6'!D12+'tav 11.6'!E12+'tav 11.6'!F12</f>
        <v>426669</v>
      </c>
      <c r="G12" s="8" t="s">
        <v>9</v>
      </c>
      <c r="H12" s="8"/>
      <c r="I12" s="8"/>
      <c r="J12" s="8"/>
      <c r="K12" s="8"/>
      <c r="L12" s="8"/>
    </row>
    <row r="13" spans="1:12" ht="12.75" customHeight="1">
      <c r="A13" s="28">
        <v>129</v>
      </c>
      <c r="B13" s="28">
        <v>2</v>
      </c>
      <c r="C13" s="28">
        <v>518</v>
      </c>
      <c r="D13" s="28">
        <v>0</v>
      </c>
      <c r="E13" s="28">
        <v>2175</v>
      </c>
      <c r="F13" s="28">
        <f>E13+D13+C13+B13+A13+'tav 11.6'!B13+'tav 11.6'!C13+'tav 11.6'!D13+'tav 11.6'!E13+'tav 11.6'!F13</f>
        <v>1199209</v>
      </c>
      <c r="G13" s="8" t="s">
        <v>10</v>
      </c>
      <c r="H13" s="8"/>
      <c r="I13" s="32"/>
      <c r="J13" s="32"/>
      <c r="K13" s="32"/>
      <c r="L13" s="32"/>
    </row>
    <row r="14" spans="1:12" ht="12.75" customHeight="1">
      <c r="A14" s="28">
        <v>0</v>
      </c>
      <c r="B14" s="28">
        <v>0</v>
      </c>
      <c r="C14" s="28">
        <v>0</v>
      </c>
      <c r="D14" s="28">
        <v>0</v>
      </c>
      <c r="E14" s="28">
        <v>10</v>
      </c>
      <c r="F14" s="28">
        <f>E14+D14+C14+B14+A14+'tav 11.6'!B14+'tav 11.6'!C14+'tav 11.6'!D14+'tav 11.6'!E14+'tav 11.6'!F14</f>
        <v>11089</v>
      </c>
      <c r="G14" s="8" t="s">
        <v>11</v>
      </c>
      <c r="H14" s="8"/>
      <c r="I14" s="8"/>
      <c r="J14" s="8"/>
      <c r="K14" s="8"/>
      <c r="L14" s="8"/>
    </row>
    <row r="15" spans="1:12" ht="12.75" customHeight="1">
      <c r="A15" s="28">
        <v>10</v>
      </c>
      <c r="B15" s="28">
        <v>0</v>
      </c>
      <c r="C15" s="28">
        <v>13</v>
      </c>
      <c r="D15" s="28">
        <v>0</v>
      </c>
      <c r="E15" s="28">
        <v>991</v>
      </c>
      <c r="F15" s="28">
        <f>E15+D15+C15+B15+A15+'tav 11.6'!B15+'tav 11.6'!C15+'tav 11.6'!D15+'tav 11.6'!E15+'tav 11.6'!F15</f>
        <v>1297666</v>
      </c>
      <c r="G15" s="8" t="s">
        <v>12</v>
      </c>
      <c r="H15" s="8"/>
      <c r="I15" s="6"/>
      <c r="J15" s="6"/>
      <c r="K15" s="6"/>
      <c r="L15" s="6"/>
    </row>
    <row r="16" spans="1:12" ht="12.75" customHeight="1">
      <c r="A16" s="28">
        <v>583</v>
      </c>
      <c r="B16" s="28">
        <v>0</v>
      </c>
      <c r="C16" s="28">
        <v>81</v>
      </c>
      <c r="D16" s="28">
        <v>3</v>
      </c>
      <c r="E16" s="28">
        <v>1549</v>
      </c>
      <c r="F16" s="28">
        <f>E16+D16+C16+B16+A16+'tav 11.6'!B16+'tav 11.6'!C16+'tav 11.6'!D16+'tav 11.6'!E16+'tav 11.6'!F16</f>
        <v>217753</v>
      </c>
      <c r="G16" s="8" t="s">
        <v>13</v>
      </c>
      <c r="H16" s="8"/>
      <c r="I16" s="8"/>
      <c r="J16" s="8"/>
      <c r="K16" s="8"/>
      <c r="L16" s="8"/>
    </row>
    <row r="17" spans="1:12" ht="12.75" customHeight="1">
      <c r="A17" s="28">
        <v>8</v>
      </c>
      <c r="B17" s="28">
        <v>0</v>
      </c>
      <c r="C17" s="28">
        <v>4</v>
      </c>
      <c r="D17" s="28">
        <v>0</v>
      </c>
      <c r="E17" s="28">
        <v>480</v>
      </c>
      <c r="F17" s="28">
        <f>E17+D17+C17+B17+A17+'tav 11.6'!B17+'tav 11.6'!C17+'tav 11.6'!D17+'tav 11.6'!E17+'tav 11.6'!F17</f>
        <v>250457</v>
      </c>
      <c r="G17" s="8" t="s">
        <v>14</v>
      </c>
      <c r="H17" s="8"/>
      <c r="I17" s="8"/>
      <c r="J17" s="8"/>
      <c r="K17" s="8"/>
      <c r="L17" s="8"/>
    </row>
    <row r="18" spans="1:7" ht="12.75" customHeight="1">
      <c r="A18" s="28">
        <v>4</v>
      </c>
      <c r="B18" s="28">
        <v>0</v>
      </c>
      <c r="C18" s="28">
        <v>7</v>
      </c>
      <c r="D18" s="28">
        <v>0</v>
      </c>
      <c r="E18" s="28">
        <v>4093</v>
      </c>
      <c r="F18" s="28">
        <f>E18+D18+C18+B18+A18+'tav 11.6'!B18+'tav 11.6'!C18+'tav 11.6'!D18+'tav 11.6'!E18+'tav 11.6'!F18</f>
        <v>9283660</v>
      </c>
      <c r="G18" s="8" t="s">
        <v>15</v>
      </c>
    </row>
    <row r="19" spans="1:7" ht="12.75" customHeight="1">
      <c r="A19" s="28">
        <v>4</v>
      </c>
      <c r="B19" s="28">
        <v>0</v>
      </c>
      <c r="C19" s="28">
        <v>0</v>
      </c>
      <c r="D19" s="28">
        <v>0</v>
      </c>
      <c r="E19" s="28">
        <v>809</v>
      </c>
      <c r="F19" s="28">
        <f>E19+D19+C19+B19+A19+'tav 11.6'!B19+'tav 11.6'!C19+'tav 11.6'!D19+'tav 11.6'!E19+'tav 11.6'!F19</f>
        <v>240132</v>
      </c>
      <c r="G19" s="8" t="s">
        <v>16</v>
      </c>
    </row>
    <row r="20" spans="1:5" ht="21.75" customHeight="1">
      <c r="A20" s="41" t="s">
        <v>63</v>
      </c>
      <c r="B20" s="41"/>
      <c r="C20" s="41"/>
      <c r="D20" s="41"/>
      <c r="E20" s="41"/>
    </row>
    <row r="21" spans="1:7" ht="18" customHeight="1">
      <c r="A21" s="28">
        <v>19489</v>
      </c>
      <c r="B21" s="28">
        <v>54</v>
      </c>
      <c r="C21" s="28">
        <v>5492</v>
      </c>
      <c r="D21" s="28">
        <v>560</v>
      </c>
      <c r="E21" s="28">
        <v>86142</v>
      </c>
      <c r="F21" s="28">
        <f>E21+D21+C21+B21+A21+'tav 11.6'!B21+'tav 11.6'!C21+'tav 11.6'!D21+'tav 11.6'!E21+'tav 11.6'!F21</f>
        <v>46425838</v>
      </c>
      <c r="G21" s="8" t="s">
        <v>23</v>
      </c>
    </row>
    <row r="22" spans="1:7" ht="12.75" customHeight="1">
      <c r="A22" s="28">
        <f>A23-A21</f>
        <v>1438097</v>
      </c>
      <c r="B22" s="28">
        <f>B23-B21</f>
        <v>32605</v>
      </c>
      <c r="C22" s="28">
        <f>C23-C21</f>
        <v>307868</v>
      </c>
      <c r="D22" s="28">
        <f>D23-D21</f>
        <v>289</v>
      </c>
      <c r="E22" s="28">
        <f>E23-E21</f>
        <v>5369272</v>
      </c>
      <c r="F22" s="28">
        <f>E22+D22+C22+B22+A22+'tav 11.6'!B22+'tav 11.6'!C22+'tav 11.6'!D22+'tav 11.6'!E22+'tav 11.6'!F22</f>
        <v>343299198</v>
      </c>
      <c r="G22" s="8" t="s">
        <v>24</v>
      </c>
    </row>
    <row r="23" spans="1:7" s="9" customFormat="1" ht="12.75" customHeight="1">
      <c r="A23" s="28">
        <v>1457586</v>
      </c>
      <c r="B23" s="28">
        <v>32659</v>
      </c>
      <c r="C23" s="28">
        <v>313360</v>
      </c>
      <c r="D23" s="28">
        <v>849</v>
      </c>
      <c r="E23" s="28">
        <v>5455414</v>
      </c>
      <c r="F23" s="28">
        <f>E23+D23+C23+B23+A23+'tav 11.6'!B23+'tav 11.6'!C23+'tav 11.6'!D23+'tav 11.6'!E23+'tav 11.6'!F23</f>
        <v>389725036</v>
      </c>
      <c r="G23" s="8" t="s">
        <v>1</v>
      </c>
    </row>
    <row r="24" spans="1:7" s="9" customFormat="1" ht="21.75" customHeight="1">
      <c r="A24" s="25">
        <f aca="true" t="shared" si="0" ref="A24:F24">+A9*100/A23</f>
        <v>0.05625740093551941</v>
      </c>
      <c r="B24" s="25">
        <f t="shared" si="0"/>
        <v>0</v>
      </c>
      <c r="C24" s="25">
        <f t="shared" si="0"/>
        <v>0.19849374521317334</v>
      </c>
      <c r="D24" s="25">
        <f t="shared" si="0"/>
        <v>0.35335689045936397</v>
      </c>
      <c r="E24" s="25">
        <f t="shared" si="0"/>
        <v>0.18786841841884044</v>
      </c>
      <c r="F24" s="25">
        <f t="shared" si="0"/>
        <v>3.3489377880255042</v>
      </c>
      <c r="G24" s="22" t="s">
        <v>41</v>
      </c>
    </row>
    <row r="25" spans="1:7" ht="12.75">
      <c r="A25" s="11"/>
      <c r="B25" s="12"/>
      <c r="C25" s="12"/>
      <c r="D25" s="12"/>
      <c r="E25" s="11"/>
      <c r="F25" s="31"/>
      <c r="G25" s="31"/>
    </row>
    <row r="26" spans="1:5" ht="13.5" customHeight="1">
      <c r="A26" s="8" t="s">
        <v>30</v>
      </c>
      <c r="C26" s="8"/>
      <c r="D26" s="8"/>
      <c r="E26" s="8"/>
    </row>
    <row r="28" ht="12.75">
      <c r="F28" s="36"/>
    </row>
    <row r="29" ht="12.75">
      <c r="F29" s="36"/>
    </row>
    <row r="30" ht="12.75">
      <c r="F30" s="36"/>
    </row>
    <row r="31" ht="12.75">
      <c r="F31" s="36"/>
    </row>
    <row r="32" ht="12.75">
      <c r="F32" s="36"/>
    </row>
    <row r="33" ht="12.75">
      <c r="F33" s="36"/>
    </row>
    <row r="34" ht="12.75">
      <c r="F34" s="36"/>
    </row>
    <row r="35" ht="12.75">
      <c r="F35" s="36"/>
    </row>
    <row r="36" ht="12.75">
      <c r="F36" s="36"/>
    </row>
  </sheetData>
  <sheetProtection/>
  <mergeCells count="3"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E20"/>
    </sheetView>
  </sheetViews>
  <sheetFormatPr defaultColWidth="9.140625" defaultRowHeight="12.75"/>
  <cols>
    <col min="1" max="1" width="12.00390625" style="3" customWidth="1"/>
    <col min="2" max="2" width="13.421875" style="3" customWidth="1"/>
    <col min="3" max="3" width="12.8515625" style="3" customWidth="1"/>
    <col min="4" max="5" width="13.421875" style="3" customWidth="1"/>
    <col min="6" max="6" width="16.00390625" style="3" customWidth="1"/>
    <col min="7" max="7" width="13.7109375" style="3" customWidth="1"/>
    <col min="8" max="9" width="9.140625" style="3" customWidth="1"/>
    <col min="10" max="11" width="13.421875" style="3" customWidth="1"/>
    <col min="12" max="16384" width="9.140625" style="3" customWidth="1"/>
  </cols>
  <sheetData>
    <row r="1" spans="1:5" ht="24.75" customHeight="1">
      <c r="A1" s="17" t="s">
        <v>37</v>
      </c>
      <c r="C1" s="1"/>
      <c r="D1" s="1"/>
      <c r="E1" s="1"/>
    </row>
    <row r="2" spans="1:5" ht="24.75" customHeight="1">
      <c r="A2" s="29" t="s">
        <v>38</v>
      </c>
      <c r="C2" s="1"/>
      <c r="D2" s="1"/>
      <c r="E2" s="1"/>
    </row>
    <row r="3" spans="1:6" ht="70.5" customHeight="1">
      <c r="A3" s="21"/>
      <c r="B3" s="21" t="s">
        <v>47</v>
      </c>
      <c r="C3" s="21" t="s">
        <v>48</v>
      </c>
      <c r="D3" s="20" t="s">
        <v>49</v>
      </c>
      <c r="E3" s="20" t="s">
        <v>53</v>
      </c>
      <c r="F3" s="21" t="s">
        <v>50</v>
      </c>
    </row>
    <row r="4" spans="1:5" ht="21.75" customHeight="1">
      <c r="A4" s="40" t="s">
        <v>0</v>
      </c>
      <c r="B4" s="40"/>
      <c r="C4" s="40"/>
      <c r="D4" s="40"/>
      <c r="E4" s="40"/>
    </row>
    <row r="5" spans="1:15" ht="12.75" customHeight="1">
      <c r="A5" s="4" t="s">
        <v>45</v>
      </c>
      <c r="B5" s="28">
        <v>390020</v>
      </c>
      <c r="C5" s="28">
        <v>23246</v>
      </c>
      <c r="D5" s="28">
        <v>9448752</v>
      </c>
      <c r="E5" s="28">
        <v>0</v>
      </c>
      <c r="F5" s="28">
        <v>9761</v>
      </c>
      <c r="H5" s="8"/>
      <c r="I5" s="8"/>
      <c r="J5" s="8"/>
      <c r="K5" s="8"/>
      <c r="L5" s="8"/>
      <c r="M5" s="8"/>
      <c r="N5" s="8"/>
      <c r="O5" s="8"/>
    </row>
    <row r="6" spans="1:15" ht="12.75" customHeight="1">
      <c r="A6" s="4" t="s">
        <v>46</v>
      </c>
      <c r="B6" s="28">
        <v>311379</v>
      </c>
      <c r="C6" s="28">
        <v>17896</v>
      </c>
      <c r="D6" s="28">
        <v>5834048</v>
      </c>
      <c r="E6" s="28">
        <v>0</v>
      </c>
      <c r="F6" s="28">
        <v>7024</v>
      </c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4" t="s">
        <v>56</v>
      </c>
      <c r="B7" s="28">
        <v>479304</v>
      </c>
      <c r="C7" s="28">
        <v>37732</v>
      </c>
      <c r="D7" s="28">
        <v>8701646</v>
      </c>
      <c r="E7" s="28">
        <v>0</v>
      </c>
      <c r="F7" s="28">
        <v>7051</v>
      </c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" t="s">
        <v>57</v>
      </c>
      <c r="B8" s="28">
        <v>493450</v>
      </c>
      <c r="C8" s="28">
        <v>47694</v>
      </c>
      <c r="D8" s="28">
        <v>1014494</v>
      </c>
      <c r="E8" s="28">
        <v>0</v>
      </c>
      <c r="F8" s="28">
        <v>1482</v>
      </c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" t="s">
        <v>61</v>
      </c>
      <c r="B9" s="28">
        <v>426453</v>
      </c>
      <c r="C9" s="28">
        <v>37223</v>
      </c>
      <c r="D9" s="28">
        <v>12550737</v>
      </c>
      <c r="E9" s="28">
        <v>0</v>
      </c>
      <c r="F9" s="28">
        <v>25542</v>
      </c>
      <c r="H9" s="8"/>
      <c r="I9" s="8"/>
      <c r="J9" s="8"/>
      <c r="K9" s="8"/>
      <c r="L9" s="8"/>
      <c r="M9" s="8"/>
      <c r="N9" s="8"/>
      <c r="O9" s="8"/>
    </row>
    <row r="10" spans="1:6" ht="21.75" customHeight="1">
      <c r="A10" s="41" t="s">
        <v>62</v>
      </c>
      <c r="B10" s="41"/>
      <c r="C10" s="41"/>
      <c r="D10" s="41"/>
      <c r="E10" s="41"/>
      <c r="F10" s="28"/>
    </row>
    <row r="11" spans="1:6" ht="12.75" customHeight="1">
      <c r="A11" s="8" t="s">
        <v>8</v>
      </c>
      <c r="B11" s="28">
        <v>42638</v>
      </c>
      <c r="C11" s="28">
        <v>9744</v>
      </c>
      <c r="D11" s="28">
        <v>71516</v>
      </c>
      <c r="E11" s="28">
        <v>0</v>
      </c>
      <c r="F11" s="28">
        <v>1066</v>
      </c>
    </row>
    <row r="12" spans="1:6" ht="12.75" customHeight="1">
      <c r="A12" s="8" t="s">
        <v>9</v>
      </c>
      <c r="B12" s="28">
        <v>15890</v>
      </c>
      <c r="C12" s="28">
        <v>0</v>
      </c>
      <c r="D12" s="28">
        <v>410609</v>
      </c>
      <c r="E12" s="28">
        <v>0</v>
      </c>
      <c r="F12" s="28">
        <v>1</v>
      </c>
    </row>
    <row r="13" spans="1:6" ht="12.75" customHeight="1">
      <c r="A13" s="8" t="s">
        <v>10</v>
      </c>
      <c r="B13" s="28">
        <v>149489</v>
      </c>
      <c r="C13" s="28">
        <v>588</v>
      </c>
      <c r="D13" s="28">
        <v>1027011</v>
      </c>
      <c r="E13" s="28">
        <v>0</v>
      </c>
      <c r="F13" s="28">
        <v>19297</v>
      </c>
    </row>
    <row r="14" spans="1:6" ht="12.75" customHeight="1">
      <c r="A14" s="8" t="s">
        <v>11</v>
      </c>
      <c r="B14" s="28">
        <v>275</v>
      </c>
      <c r="C14" s="28">
        <v>0</v>
      </c>
      <c r="D14" s="28">
        <v>10804</v>
      </c>
      <c r="E14" s="28">
        <v>0</v>
      </c>
      <c r="F14" s="28">
        <v>0</v>
      </c>
    </row>
    <row r="15" spans="1:6" ht="12.75" customHeight="1">
      <c r="A15" s="8" t="s">
        <v>12</v>
      </c>
      <c r="B15" s="28">
        <v>44384</v>
      </c>
      <c r="C15" s="28">
        <v>6</v>
      </c>
      <c r="D15" s="28">
        <v>1247464</v>
      </c>
      <c r="E15" s="28">
        <v>0</v>
      </c>
      <c r="F15" s="28">
        <v>4798</v>
      </c>
    </row>
    <row r="16" spans="1:6" ht="12.75" customHeight="1">
      <c r="A16" s="8" t="s">
        <v>13</v>
      </c>
      <c r="B16" s="28">
        <v>11709</v>
      </c>
      <c r="C16" s="28">
        <v>2220</v>
      </c>
      <c r="D16" s="28">
        <v>201508</v>
      </c>
      <c r="E16" s="28">
        <v>0</v>
      </c>
      <c r="F16" s="28">
        <v>100</v>
      </c>
    </row>
    <row r="17" spans="1:6" ht="12.75" customHeight="1">
      <c r="A17" s="8" t="s">
        <v>14</v>
      </c>
      <c r="B17" s="28">
        <v>119054</v>
      </c>
      <c r="C17" s="28">
        <v>819</v>
      </c>
      <c r="D17" s="28">
        <v>130078</v>
      </c>
      <c r="E17" s="28">
        <v>0</v>
      </c>
      <c r="F17" s="28">
        <v>14</v>
      </c>
    </row>
    <row r="18" spans="1:6" ht="12.75" customHeight="1">
      <c r="A18" s="8" t="s">
        <v>15</v>
      </c>
      <c r="B18" s="28">
        <v>37543</v>
      </c>
      <c r="C18" s="28">
        <v>14613</v>
      </c>
      <c r="D18" s="28">
        <v>9227394</v>
      </c>
      <c r="E18" s="28">
        <v>0</v>
      </c>
      <c r="F18" s="28">
        <v>6</v>
      </c>
    </row>
    <row r="19" spans="1:6" ht="12.75" customHeight="1">
      <c r="A19" s="8" t="s">
        <v>16</v>
      </c>
      <c r="B19" s="28">
        <v>5472</v>
      </c>
      <c r="C19" s="28">
        <v>9234</v>
      </c>
      <c r="D19" s="28">
        <v>224354</v>
      </c>
      <c r="E19" s="28">
        <v>0</v>
      </c>
      <c r="F19" s="28">
        <v>259</v>
      </c>
    </row>
    <row r="20" spans="1:6" ht="21.75" customHeight="1">
      <c r="A20" s="41" t="s">
        <v>63</v>
      </c>
      <c r="B20" s="41"/>
      <c r="C20" s="41"/>
      <c r="D20" s="41"/>
      <c r="E20" s="41"/>
      <c r="F20" s="28"/>
    </row>
    <row r="21" spans="1:6" ht="18" customHeight="1">
      <c r="A21" s="8" t="s">
        <v>23</v>
      </c>
      <c r="B21" s="28">
        <v>1597286</v>
      </c>
      <c r="C21" s="28">
        <v>703643</v>
      </c>
      <c r="D21" s="28">
        <v>43923054</v>
      </c>
      <c r="E21" s="28">
        <v>0</v>
      </c>
      <c r="F21" s="28">
        <v>90118</v>
      </c>
    </row>
    <row r="22" spans="1:12" ht="12.75" customHeight="1">
      <c r="A22" s="8" t="s">
        <v>24</v>
      </c>
      <c r="B22" s="28">
        <f>B23-B21</f>
        <v>4194084</v>
      </c>
      <c r="C22" s="28">
        <f>C23-C21</f>
        <v>747594</v>
      </c>
      <c r="D22" s="28">
        <f>D23-D21</f>
        <v>329304732</v>
      </c>
      <c r="E22" s="28">
        <f>E23-E21</f>
        <v>255168</v>
      </c>
      <c r="F22" s="28">
        <f>F23-F21</f>
        <v>1649489</v>
      </c>
      <c r="J22" s="5"/>
      <c r="K22" s="5"/>
      <c r="L22" s="5"/>
    </row>
    <row r="23" spans="1:6" s="9" customFormat="1" ht="12.75" customHeight="1">
      <c r="A23" s="8" t="s">
        <v>1</v>
      </c>
      <c r="B23" s="28">
        <v>5791370</v>
      </c>
      <c r="C23" s="28">
        <v>1451237</v>
      </c>
      <c r="D23" s="28">
        <v>373227786</v>
      </c>
      <c r="E23" s="28">
        <v>255168</v>
      </c>
      <c r="F23" s="28">
        <v>1739607</v>
      </c>
    </row>
    <row r="24" spans="1:6" s="9" customFormat="1" ht="21.75" customHeight="1">
      <c r="A24" s="22" t="s">
        <v>41</v>
      </c>
      <c r="B24" s="27">
        <f>+B9*100/B23</f>
        <v>7.363594451744579</v>
      </c>
      <c r="C24" s="27">
        <f>+C9*100/C23</f>
        <v>2.564915310180212</v>
      </c>
      <c r="D24" s="27">
        <f>+D9*100/D23</f>
        <v>3.362755258527295</v>
      </c>
      <c r="E24" s="27">
        <f>+E9*100/E23</f>
        <v>0</v>
      </c>
      <c r="F24" s="27">
        <f>+F9*100/F23</f>
        <v>1.4682626593247785</v>
      </c>
    </row>
    <row r="25" spans="1:6" ht="12.75">
      <c r="A25" s="11"/>
      <c r="B25" s="12"/>
      <c r="C25" s="12"/>
      <c r="D25" s="12"/>
      <c r="E25" s="12"/>
      <c r="F25" s="12"/>
    </row>
    <row r="26" spans="1:5" ht="13.5" customHeight="1">
      <c r="A26" s="8" t="s">
        <v>30</v>
      </c>
      <c r="B26" s="8"/>
      <c r="C26" s="8"/>
      <c r="D26" s="8"/>
      <c r="E26" s="8"/>
    </row>
  </sheetData>
  <sheetProtection/>
  <mergeCells count="3">
    <mergeCell ref="A10:E10"/>
    <mergeCell ref="A20:E2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2.140625" style="3" customWidth="1"/>
    <col min="2" max="2" width="11.8515625" style="3" customWidth="1"/>
    <col min="3" max="3" width="12.140625" style="3" customWidth="1"/>
    <col min="4" max="4" width="9.57421875" style="3" customWidth="1"/>
    <col min="5" max="5" width="13.7109375" style="3" customWidth="1"/>
    <col min="6" max="6" width="15.421875" style="3" customWidth="1"/>
    <col min="7" max="7" width="11.7109375" style="3" customWidth="1"/>
    <col min="8" max="8" width="9.140625" style="3" customWidth="1"/>
    <col min="9" max="9" width="9.7109375" style="3" bestFit="1" customWidth="1"/>
    <col min="10" max="10" width="11.7109375" style="3" bestFit="1" customWidth="1"/>
    <col min="11" max="13" width="9.140625" style="3" customWidth="1"/>
    <col min="14" max="14" width="13.421875" style="3" customWidth="1"/>
    <col min="15" max="16384" width="9.140625" style="3" customWidth="1"/>
  </cols>
  <sheetData>
    <row r="1" spans="1:6" ht="24.75" customHeight="1">
      <c r="A1" s="17" t="s">
        <v>39</v>
      </c>
      <c r="E1" s="1"/>
      <c r="F1" s="1"/>
    </row>
    <row r="2" spans="1:6" ht="24.75" customHeight="1">
      <c r="A2" s="29" t="s">
        <v>38</v>
      </c>
      <c r="E2" s="1"/>
      <c r="F2" s="1"/>
    </row>
    <row r="3" spans="1:7" ht="82.5" customHeight="1">
      <c r="A3" s="20" t="s">
        <v>54</v>
      </c>
      <c r="B3" s="20" t="s">
        <v>51</v>
      </c>
      <c r="C3" s="20" t="s">
        <v>55</v>
      </c>
      <c r="D3" s="20" t="s">
        <v>52</v>
      </c>
      <c r="E3" s="21" t="s">
        <v>35</v>
      </c>
      <c r="F3" s="20" t="s">
        <v>7</v>
      </c>
      <c r="G3" s="19"/>
    </row>
    <row r="4" spans="1:7" ht="21.75" customHeight="1">
      <c r="A4" s="40" t="s">
        <v>0</v>
      </c>
      <c r="B4" s="40"/>
      <c r="C4" s="40"/>
      <c r="D4" s="40"/>
      <c r="E4" s="40"/>
      <c r="F4" s="40"/>
      <c r="G4" s="40"/>
    </row>
    <row r="5" spans="1:10" ht="12.75" customHeight="1">
      <c r="A5" s="18">
        <v>3340</v>
      </c>
      <c r="B5" s="18">
        <v>1564</v>
      </c>
      <c r="C5" s="18">
        <v>1286</v>
      </c>
      <c r="D5" s="18">
        <v>47</v>
      </c>
      <c r="E5" s="18">
        <v>1406</v>
      </c>
      <c r="F5" s="18">
        <f>A5+B5+C5+D5+E5+'tav 11.5'!B5+'tav 11.5'!C5+'tav 11.5'!D5+'tav 11.5'!E5+'tav 11.5'!F5</f>
        <v>18212482</v>
      </c>
      <c r="G5" s="4" t="s">
        <v>45</v>
      </c>
      <c r="J5" s="7"/>
    </row>
    <row r="6" spans="1:10" ht="12.75" customHeight="1">
      <c r="A6" s="18">
        <v>2938</v>
      </c>
      <c r="B6" s="18">
        <v>2434</v>
      </c>
      <c r="C6" s="18">
        <v>722</v>
      </c>
      <c r="D6" s="18">
        <v>20</v>
      </c>
      <c r="E6" s="18">
        <v>467</v>
      </c>
      <c r="F6" s="18">
        <f>A6+B6+C6+D6+E6+'tav 11.5'!B6+'tav 11.5'!C6+'tav 11.5'!D6+'tav 11.5'!E6+'tav 11.5'!F6</f>
        <v>11249714</v>
      </c>
      <c r="G6" s="4" t="s">
        <v>46</v>
      </c>
      <c r="J6" s="7"/>
    </row>
    <row r="7" spans="1:10" ht="12.75" customHeight="1">
      <c r="A7" s="18">
        <v>2970</v>
      </c>
      <c r="B7" s="18">
        <v>2320</v>
      </c>
      <c r="C7" s="18">
        <v>923</v>
      </c>
      <c r="D7" s="18">
        <v>131</v>
      </c>
      <c r="E7" s="18">
        <v>156</v>
      </c>
      <c r="F7" s="18">
        <f>A7+B7+C7+D7+E7+'tav 11.5'!B7+'tav 11.5'!C7+'tav 11.5'!D7+'tav 11.5'!E7+'tav 11.5'!F7</f>
        <v>16465186</v>
      </c>
      <c r="G7" s="4" t="s">
        <v>56</v>
      </c>
      <c r="J7" s="7"/>
    </row>
    <row r="8" spans="1:10" ht="12.75" customHeight="1">
      <c r="A8" s="18">
        <v>2737</v>
      </c>
      <c r="B8" s="18">
        <v>2657</v>
      </c>
      <c r="C8" s="18">
        <v>744</v>
      </c>
      <c r="D8" s="18">
        <v>50</v>
      </c>
      <c r="E8" s="18">
        <v>3193</v>
      </c>
      <c r="F8" s="18">
        <f>A8+B8+C8+D8+E8+'tav 11.5'!B8+'tav 11.5'!C8+'tav 11.5'!D8+'tav 11.5'!E8+'tav 11.5'!F8</f>
        <v>18869809</v>
      </c>
      <c r="G8" s="4" t="s">
        <v>57</v>
      </c>
      <c r="J8" s="7"/>
    </row>
    <row r="9" spans="1:10" ht="12.75" customHeight="1">
      <c r="A9" s="18">
        <v>2711</v>
      </c>
      <c r="B9" s="18">
        <v>2387</v>
      </c>
      <c r="C9" s="18">
        <v>442</v>
      </c>
      <c r="D9" s="18">
        <v>63</v>
      </c>
      <c r="E9" s="18">
        <v>728</v>
      </c>
      <c r="F9" s="18">
        <f>A9+B9+C9+D9+E9+'tav 11.5'!B9+'tav 11.5'!C9+'tav 11.5'!D9+'tav 11.5'!E9+'tav 11.5'!F9</f>
        <v>20998073</v>
      </c>
      <c r="G9" s="4" t="s">
        <v>61</v>
      </c>
      <c r="J9" s="7"/>
    </row>
    <row r="10" spans="1:7" ht="21.75" customHeight="1">
      <c r="A10" s="41" t="s">
        <v>62</v>
      </c>
      <c r="B10" s="41"/>
      <c r="C10" s="41"/>
      <c r="D10" s="41"/>
      <c r="E10" s="41"/>
      <c r="F10" s="41"/>
      <c r="G10" s="41"/>
    </row>
    <row r="11" spans="1:7" ht="12.75" customHeight="1">
      <c r="A11" s="18">
        <v>36</v>
      </c>
      <c r="B11" s="18">
        <v>0</v>
      </c>
      <c r="C11" s="18">
        <v>45</v>
      </c>
      <c r="D11" s="18">
        <v>0</v>
      </c>
      <c r="E11" s="18">
        <v>42</v>
      </c>
      <c r="F11" s="18">
        <f>A11+B11+C11+D11+E11+'tav 11.5'!B11+'tav 11.5'!C11+'tav 11.5'!D11+'tav 11.5'!E11+'tav 11.5'!F11</f>
        <v>103416</v>
      </c>
      <c r="G11" s="8" t="s">
        <v>8</v>
      </c>
    </row>
    <row r="12" spans="1:7" ht="12.75" customHeight="1">
      <c r="A12" s="18">
        <v>18</v>
      </c>
      <c r="B12" s="18">
        <v>0</v>
      </c>
      <c r="C12" s="18">
        <v>6</v>
      </c>
      <c r="D12" s="18">
        <v>0</v>
      </c>
      <c r="E12" s="18">
        <v>7</v>
      </c>
      <c r="F12" s="18">
        <f>A12+B12+C12+D12+E12+'tav 11.5'!B12+'tav 11.5'!C12+'tav 11.5'!D12+'tav 11.5'!E12+'tav 11.5'!F12</f>
        <v>528126</v>
      </c>
      <c r="G12" s="8" t="s">
        <v>9</v>
      </c>
    </row>
    <row r="13" spans="1:7" ht="12.75" customHeight="1">
      <c r="A13" s="18">
        <v>922</v>
      </c>
      <c r="B13" s="18">
        <v>2386</v>
      </c>
      <c r="C13" s="18">
        <v>134</v>
      </c>
      <c r="D13" s="18">
        <v>0</v>
      </c>
      <c r="E13" s="18">
        <v>132</v>
      </c>
      <c r="F13" s="18">
        <f>A13+B13+C13+D13+E13+'tav 11.5'!B13+'tav 11.5'!C13+'tav 11.5'!D13+'tav 11.5'!E13+'tav 11.5'!F13</f>
        <v>1299459</v>
      </c>
      <c r="G13" s="8" t="s">
        <v>10</v>
      </c>
    </row>
    <row r="14" spans="1:7" ht="12.75" customHeight="1">
      <c r="A14" s="18">
        <v>334</v>
      </c>
      <c r="B14" s="18">
        <v>0</v>
      </c>
      <c r="C14" s="18">
        <v>7</v>
      </c>
      <c r="D14" s="18">
        <v>0</v>
      </c>
      <c r="E14" s="18">
        <v>2</v>
      </c>
      <c r="F14" s="18">
        <f>A14+B14+C14+D14+E14+'tav 11.5'!B14+'tav 11.5'!C14+'tav 11.5'!D14+'tav 11.5'!E14+'tav 11.5'!F14</f>
        <v>39060</v>
      </c>
      <c r="G14" s="8" t="s">
        <v>11</v>
      </c>
    </row>
    <row r="15" spans="1:7" ht="12.75" customHeight="1">
      <c r="A15" s="18">
        <v>220</v>
      </c>
      <c r="B15" s="18">
        <v>0</v>
      </c>
      <c r="C15" s="18">
        <v>48</v>
      </c>
      <c r="D15" s="18">
        <v>0</v>
      </c>
      <c r="E15" s="18">
        <v>40</v>
      </c>
      <c r="F15" s="18">
        <f>A15+B15+C15+D15+E15+'tav 11.5'!B15+'tav 11.5'!C15+'tav 11.5'!D15+'tav 11.5'!E15+'tav 11.5'!F15</f>
        <v>3862148</v>
      </c>
      <c r="G15" s="8" t="s">
        <v>12</v>
      </c>
    </row>
    <row r="16" spans="1:7" ht="12.75" customHeight="1">
      <c r="A16" s="18">
        <v>802</v>
      </c>
      <c r="B16" s="18">
        <v>4</v>
      </c>
      <c r="C16" s="18">
        <v>192</v>
      </c>
      <c r="D16" s="18">
        <v>64</v>
      </c>
      <c r="E16" s="18">
        <v>212</v>
      </c>
      <c r="F16" s="18">
        <f>A16+B16+C16+D16+E16+'tav 11.5'!B16+'tav 11.5'!C16+'tav 11.5'!D16+'tav 11.5'!E16+'tav 11.5'!F16</f>
        <v>548559</v>
      </c>
      <c r="G16" s="8" t="s">
        <v>13</v>
      </c>
    </row>
    <row r="17" spans="1:7" ht="12.75" customHeight="1">
      <c r="A17" s="18">
        <v>41</v>
      </c>
      <c r="B17" s="18">
        <v>0</v>
      </c>
      <c r="C17" s="18">
        <v>2</v>
      </c>
      <c r="D17" s="18">
        <v>0</v>
      </c>
      <c r="E17" s="18">
        <v>204</v>
      </c>
      <c r="F17" s="18">
        <f>A17+B17+C17+D17+E17+'tav 11.5'!B17+'tav 11.5'!C17+'tav 11.5'!D17+'tav 11.5'!E17+'tav 11.5'!F17</f>
        <v>195488</v>
      </c>
      <c r="G17" s="8" t="s">
        <v>14</v>
      </c>
    </row>
    <row r="18" spans="1:7" ht="12.75" customHeight="1">
      <c r="A18" s="18">
        <v>81</v>
      </c>
      <c r="B18" s="18">
        <v>0</v>
      </c>
      <c r="C18" s="18">
        <v>0</v>
      </c>
      <c r="D18" s="18">
        <v>0</v>
      </c>
      <c r="E18" s="18">
        <v>38</v>
      </c>
      <c r="F18" s="18">
        <f>A18+B18+C18+D18+E18+'tav 11.5'!B18+'tav 11.5'!C18+'tav 11.5'!D18+'tav 11.5'!E18+'tav 11.5'!F18</f>
        <v>14182226</v>
      </c>
      <c r="G18" s="8" t="s">
        <v>15</v>
      </c>
    </row>
    <row r="19" spans="1:7" ht="12.75" customHeight="1">
      <c r="A19" s="18">
        <v>259</v>
      </c>
      <c r="B19" s="18">
        <v>0</v>
      </c>
      <c r="C19" s="18">
        <v>10</v>
      </c>
      <c r="D19" s="18">
        <v>0</v>
      </c>
      <c r="E19" s="18">
        <v>60</v>
      </c>
      <c r="F19" s="18">
        <f>A19+B19+C19+D19+E19+'tav 11.5'!B19+'tav 11.5'!C19+'tav 11.5'!D19+'tav 11.5'!E19+'tav 11.5'!F19</f>
        <v>240603</v>
      </c>
      <c r="G19" s="8" t="s">
        <v>16</v>
      </c>
    </row>
    <row r="20" spans="1:7" ht="21.75" customHeight="1">
      <c r="A20" s="41" t="s">
        <v>63</v>
      </c>
      <c r="B20" s="41"/>
      <c r="C20" s="41"/>
      <c r="D20" s="41"/>
      <c r="E20" s="41"/>
      <c r="F20" s="41"/>
      <c r="G20" s="41"/>
    </row>
    <row r="21" spans="1:7" ht="18" customHeight="1">
      <c r="A21" s="18">
        <v>29202</v>
      </c>
      <c r="B21" s="18">
        <v>2410</v>
      </c>
      <c r="C21" s="18">
        <v>4783</v>
      </c>
      <c r="D21" s="18">
        <v>9067</v>
      </c>
      <c r="E21" s="18">
        <v>10009</v>
      </c>
      <c r="F21" s="18">
        <f>A21+B21+C21+D21+E21+'tav 11.5'!B21+'tav 11.5'!C21+'tav 11.5'!D21+'tav 11.5'!E21+'tav 11.5'!F21</f>
        <v>57187669</v>
      </c>
      <c r="G21" s="8" t="s">
        <v>23</v>
      </c>
    </row>
    <row r="22" spans="1:14" ht="12.75" customHeight="1">
      <c r="A22" s="18">
        <f>A23-A21</f>
        <v>1140918</v>
      </c>
      <c r="B22" s="18">
        <f>B23-B21</f>
        <v>9587</v>
      </c>
      <c r="C22" s="18">
        <f>C23-C21</f>
        <v>216803</v>
      </c>
      <c r="D22" s="18">
        <f>D23-D21</f>
        <v>817</v>
      </c>
      <c r="E22" s="18">
        <f>E23-E21</f>
        <v>4259951</v>
      </c>
      <c r="F22" s="18">
        <f>A22+B22+C22+D22+E22+'tav 11.5'!B22+'tav 11.5'!C22+'tav 11.5'!D22+'tav 11.5'!E22+'tav 11.5'!F22</f>
        <v>321571770</v>
      </c>
      <c r="G22" s="8" t="s">
        <v>24</v>
      </c>
      <c r="I22" s="7"/>
      <c r="J22" s="7"/>
      <c r="K22" s="7"/>
      <c r="L22" s="7"/>
      <c r="M22" s="7"/>
      <c r="N22" s="7"/>
    </row>
    <row r="23" spans="1:7" s="9" customFormat="1" ht="12.75" customHeight="1">
      <c r="A23" s="18">
        <v>1170120</v>
      </c>
      <c r="B23" s="18">
        <v>11997</v>
      </c>
      <c r="C23" s="18">
        <v>221586</v>
      </c>
      <c r="D23" s="18">
        <v>9884</v>
      </c>
      <c r="E23" s="18">
        <v>4269960</v>
      </c>
      <c r="F23" s="18">
        <f>A23+B23+C23+D23+E23+'tav 11.5'!B23+'tav 11.5'!C23+'tav 11.5'!D23+'tav 11.5'!E23+'tav 11.5'!F23</f>
        <v>378759439</v>
      </c>
      <c r="G23" s="8" t="s">
        <v>1</v>
      </c>
    </row>
    <row r="24" spans="1:7" s="9" customFormat="1" ht="21.75" customHeight="1">
      <c r="A24" s="25">
        <f aca="true" t="shared" si="0" ref="A24:F24">+A9*100/A23</f>
        <v>0.2316856390797525</v>
      </c>
      <c r="B24" s="25">
        <f t="shared" si="0"/>
        <v>19.896640826873384</v>
      </c>
      <c r="C24" s="25">
        <f t="shared" si="0"/>
        <v>0.19947108571841182</v>
      </c>
      <c r="D24" s="25">
        <f t="shared" si="0"/>
        <v>0.6373937677053825</v>
      </c>
      <c r="E24" s="25">
        <f t="shared" si="0"/>
        <v>0.017049340040656117</v>
      </c>
      <c r="F24" s="25">
        <f t="shared" si="0"/>
        <v>5.543907514341841</v>
      </c>
      <c r="G24" s="22" t="s">
        <v>41</v>
      </c>
    </row>
    <row r="25" spans="1:7" ht="12.75">
      <c r="A25" s="11"/>
      <c r="B25" s="12"/>
      <c r="C25" s="12"/>
      <c r="D25" s="12"/>
      <c r="E25" s="12"/>
      <c r="F25" s="12"/>
      <c r="G25" s="11"/>
    </row>
    <row r="26" spans="1:7" ht="13.5" customHeight="1">
      <c r="A26" s="8" t="s">
        <v>30</v>
      </c>
      <c r="E26" s="8"/>
      <c r="F26" s="8"/>
      <c r="G26" s="8"/>
    </row>
    <row r="30" ht="12.75">
      <c r="A30" s="7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2.28125" style="3" customWidth="1"/>
    <col min="2" max="6" width="14.7109375" style="3" customWidth="1"/>
    <col min="7" max="7" width="9.140625" style="3" customWidth="1"/>
    <col min="8" max="8" width="10.7109375" style="3" bestFit="1" customWidth="1"/>
    <col min="9" max="9" width="12.8515625" style="3" customWidth="1"/>
    <col min="10" max="10" width="9.140625" style="3" customWidth="1"/>
    <col min="11" max="11" width="11.00390625" style="3" customWidth="1"/>
    <col min="12" max="16384" width="9.140625" style="3" customWidth="1"/>
  </cols>
  <sheetData>
    <row r="1" spans="1:6" ht="24.75" customHeight="1">
      <c r="A1" s="17" t="s">
        <v>36</v>
      </c>
      <c r="C1" s="1"/>
      <c r="D1" s="1"/>
      <c r="E1" s="1"/>
      <c r="F1" s="1"/>
    </row>
    <row r="2" spans="1:6" ht="24.75" customHeight="1">
      <c r="A2" s="29" t="s">
        <v>38</v>
      </c>
      <c r="C2" s="1"/>
      <c r="D2" s="1"/>
      <c r="E2" s="1"/>
      <c r="F2" s="1"/>
    </row>
    <row r="3" spans="1:6" ht="66" customHeight="1">
      <c r="A3" s="21"/>
      <c r="B3" s="21" t="s">
        <v>47</v>
      </c>
      <c r="C3" s="21" t="s">
        <v>48</v>
      </c>
      <c r="D3" s="20" t="s">
        <v>49</v>
      </c>
      <c r="E3" s="20" t="s">
        <v>53</v>
      </c>
      <c r="F3" s="21" t="s">
        <v>50</v>
      </c>
    </row>
    <row r="4" spans="1:6" ht="21.75" customHeight="1">
      <c r="A4" s="40" t="s">
        <v>0</v>
      </c>
      <c r="B4" s="40"/>
      <c r="C4" s="40"/>
      <c r="D4" s="40"/>
      <c r="E4" s="40"/>
      <c r="F4" s="40"/>
    </row>
    <row r="5" spans="1:6" ht="12.75" customHeight="1">
      <c r="A5" s="4" t="s">
        <v>45</v>
      </c>
      <c r="B5" s="18">
        <v>180116</v>
      </c>
      <c r="C5" s="18">
        <v>12973457</v>
      </c>
      <c r="D5" s="18">
        <v>5045109</v>
      </c>
      <c r="E5" s="18">
        <v>0</v>
      </c>
      <c r="F5" s="18">
        <v>6157</v>
      </c>
    </row>
    <row r="6" spans="1:6" ht="12.75" customHeight="1">
      <c r="A6" s="4" t="s">
        <v>46</v>
      </c>
      <c r="B6" s="18">
        <v>171191</v>
      </c>
      <c r="C6" s="18">
        <v>7437943</v>
      </c>
      <c r="D6" s="18">
        <v>3632605</v>
      </c>
      <c r="E6" s="18">
        <v>0</v>
      </c>
      <c r="F6" s="18">
        <v>1394</v>
      </c>
    </row>
    <row r="7" spans="1:6" ht="12.75" customHeight="1">
      <c r="A7" s="4" t="s">
        <v>56</v>
      </c>
      <c r="B7" s="18">
        <v>249410</v>
      </c>
      <c r="C7" s="18">
        <v>11170834</v>
      </c>
      <c r="D7" s="18">
        <v>5036267</v>
      </c>
      <c r="E7" s="18">
        <v>0</v>
      </c>
      <c r="F7" s="18">
        <v>2175</v>
      </c>
    </row>
    <row r="8" spans="1:6" ht="12.75" customHeight="1">
      <c r="A8" s="4" t="s">
        <v>57</v>
      </c>
      <c r="B8" s="18">
        <v>264139</v>
      </c>
      <c r="C8" s="18">
        <v>13191121</v>
      </c>
      <c r="D8" s="18">
        <v>5399296</v>
      </c>
      <c r="E8" s="18">
        <v>0</v>
      </c>
      <c r="F8" s="18">
        <v>5872</v>
      </c>
    </row>
    <row r="9" spans="1:6" ht="12.75" customHeight="1">
      <c r="A9" s="4" t="s">
        <v>61</v>
      </c>
      <c r="B9" s="18">
        <v>227016</v>
      </c>
      <c r="C9" s="18">
        <v>14970577</v>
      </c>
      <c r="D9" s="18">
        <v>5792267</v>
      </c>
      <c r="E9" s="18">
        <v>0</v>
      </c>
      <c r="F9" s="18">
        <v>1882</v>
      </c>
    </row>
    <row r="10" spans="1:6" ht="21.75" customHeight="1">
      <c r="A10" s="41" t="s">
        <v>62</v>
      </c>
      <c r="B10" s="41"/>
      <c r="C10" s="41"/>
      <c r="D10" s="41"/>
      <c r="E10" s="41"/>
      <c r="F10" s="41"/>
    </row>
    <row r="11" spans="1:6" ht="12.75" customHeight="1">
      <c r="A11" s="8" t="s">
        <v>8</v>
      </c>
      <c r="B11" s="18">
        <v>6020</v>
      </c>
      <c r="C11" s="18">
        <v>1786</v>
      </c>
      <c r="D11" s="18">
        <v>95487</v>
      </c>
      <c r="E11" s="18">
        <v>0</v>
      </c>
      <c r="F11" s="18">
        <v>0</v>
      </c>
    </row>
    <row r="12" spans="1:6" ht="12.75" customHeight="1">
      <c r="A12" s="8" t="s">
        <v>9</v>
      </c>
      <c r="B12" s="18">
        <v>9570</v>
      </c>
      <c r="C12" s="18">
        <v>389146</v>
      </c>
      <c r="D12" s="18">
        <v>129379</v>
      </c>
      <c r="E12" s="18">
        <v>0</v>
      </c>
      <c r="F12" s="18">
        <v>0</v>
      </c>
    </row>
    <row r="13" spans="1:6" ht="12.75" customHeight="1">
      <c r="A13" s="8" t="s">
        <v>10</v>
      </c>
      <c r="B13" s="18">
        <v>90467</v>
      </c>
      <c r="C13" s="18">
        <v>1224</v>
      </c>
      <c r="D13" s="18">
        <v>1203752</v>
      </c>
      <c r="E13" s="18">
        <v>0</v>
      </c>
      <c r="F13" s="18">
        <v>442</v>
      </c>
    </row>
    <row r="14" spans="1:6" ht="12.75" customHeight="1">
      <c r="A14" s="8" t="s">
        <v>11</v>
      </c>
      <c r="B14" s="18">
        <v>1573</v>
      </c>
      <c r="C14" s="18">
        <v>774</v>
      </c>
      <c r="D14" s="18">
        <v>36370</v>
      </c>
      <c r="E14" s="18">
        <v>0</v>
      </c>
      <c r="F14" s="18">
        <v>0</v>
      </c>
    </row>
    <row r="15" spans="1:6" ht="12.75" customHeight="1">
      <c r="A15" s="8" t="s">
        <v>12</v>
      </c>
      <c r="B15" s="18">
        <v>19715</v>
      </c>
      <c r="C15" s="18">
        <v>3186371</v>
      </c>
      <c r="D15" s="18">
        <v>655556</v>
      </c>
      <c r="E15" s="18">
        <v>0</v>
      </c>
      <c r="F15" s="18">
        <v>198</v>
      </c>
    </row>
    <row r="16" spans="1:6" ht="12.75" customHeight="1">
      <c r="A16" s="8" t="s">
        <v>13</v>
      </c>
      <c r="B16" s="18">
        <v>29080</v>
      </c>
      <c r="C16" s="18">
        <v>504</v>
      </c>
      <c r="D16" s="18">
        <v>517639</v>
      </c>
      <c r="E16" s="18">
        <v>0</v>
      </c>
      <c r="F16" s="18">
        <v>62</v>
      </c>
    </row>
    <row r="17" spans="1:6" ht="12.75" customHeight="1">
      <c r="A17" s="8" t="s">
        <v>14</v>
      </c>
      <c r="B17" s="18">
        <v>47747</v>
      </c>
      <c r="C17" s="18">
        <v>11291</v>
      </c>
      <c r="D17" s="18">
        <v>135916</v>
      </c>
      <c r="E17" s="18">
        <v>0</v>
      </c>
      <c r="F17" s="18">
        <v>287</v>
      </c>
    </row>
    <row r="18" spans="1:6" ht="12.75" customHeight="1">
      <c r="A18" s="8" t="s">
        <v>15</v>
      </c>
      <c r="B18" s="18">
        <v>11623</v>
      </c>
      <c r="C18" s="18">
        <v>11378695</v>
      </c>
      <c r="D18" s="18">
        <v>2791727</v>
      </c>
      <c r="E18" s="18">
        <v>0</v>
      </c>
      <c r="F18" s="18">
        <v>62</v>
      </c>
    </row>
    <row r="19" spans="1:6" ht="12.75" customHeight="1">
      <c r="A19" s="8" t="s">
        <v>16</v>
      </c>
      <c r="B19" s="18">
        <v>11218</v>
      </c>
      <c r="C19" s="18">
        <v>785</v>
      </c>
      <c r="D19" s="18">
        <v>227440</v>
      </c>
      <c r="E19" s="18">
        <v>0</v>
      </c>
      <c r="F19" s="18">
        <v>831</v>
      </c>
    </row>
    <row r="20" spans="1:6" ht="21.75" customHeight="1">
      <c r="A20" s="41" t="s">
        <v>63</v>
      </c>
      <c r="B20" s="41"/>
      <c r="C20" s="41"/>
      <c r="D20" s="41"/>
      <c r="E20" s="41"/>
      <c r="F20" s="41"/>
    </row>
    <row r="21" spans="1:6" ht="18" customHeight="1">
      <c r="A21" s="8" t="s">
        <v>23</v>
      </c>
      <c r="B21" s="18">
        <v>2191735</v>
      </c>
      <c r="C21" s="18">
        <v>26635727</v>
      </c>
      <c r="D21" s="18">
        <v>28246151</v>
      </c>
      <c r="E21" s="18">
        <v>6</v>
      </c>
      <c r="F21" s="18">
        <v>58579</v>
      </c>
    </row>
    <row r="22" spans="1:13" ht="12.75" customHeight="1">
      <c r="A22" s="8" t="s">
        <v>24</v>
      </c>
      <c r="B22" s="18">
        <f>B23-B21</f>
        <v>10098984</v>
      </c>
      <c r="C22" s="18">
        <f>C23-C21</f>
        <v>47474986</v>
      </c>
      <c r="D22" s="18">
        <f>D23-D21</f>
        <v>250809410</v>
      </c>
      <c r="E22" s="18">
        <f>E23-E21</f>
        <v>2613187</v>
      </c>
      <c r="F22" s="18">
        <f>F23-F21</f>
        <v>4947127</v>
      </c>
      <c r="H22" s="7"/>
      <c r="I22" s="7"/>
      <c r="J22" s="7"/>
      <c r="K22" s="7"/>
      <c r="L22" s="5"/>
      <c r="M22" s="5"/>
    </row>
    <row r="23" spans="1:6" s="9" customFormat="1" ht="12.75" customHeight="1">
      <c r="A23" s="8" t="s">
        <v>1</v>
      </c>
      <c r="B23" s="18">
        <v>12290719</v>
      </c>
      <c r="C23" s="18">
        <v>74110713</v>
      </c>
      <c r="D23" s="18">
        <v>279055561</v>
      </c>
      <c r="E23" s="18">
        <v>2613193</v>
      </c>
      <c r="F23" s="18">
        <v>5005706</v>
      </c>
    </row>
    <row r="24" spans="1:6" s="9" customFormat="1" ht="21.75" customHeight="1">
      <c r="A24" s="22" t="s">
        <v>41</v>
      </c>
      <c r="B24" s="25">
        <f>+B9*100/B23</f>
        <v>1.847052235105204</v>
      </c>
      <c r="C24" s="25">
        <f>+C9*100/C23</f>
        <v>20.200287372758105</v>
      </c>
      <c r="D24" s="25">
        <f>+D9*100/D23</f>
        <v>2.0756680064870667</v>
      </c>
      <c r="E24" s="25">
        <f>+E9*100/E23</f>
        <v>0</v>
      </c>
      <c r="F24" s="25">
        <f>+F9*100/F23</f>
        <v>0.03759709419610341</v>
      </c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8" t="s">
        <v>30</v>
      </c>
      <c r="B26" s="8"/>
      <c r="C26" s="8"/>
      <c r="D26" s="8"/>
      <c r="E26" s="8"/>
      <c r="F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6" sqref="A16:F16"/>
    </sheetView>
  </sheetViews>
  <sheetFormatPr defaultColWidth="9.140625" defaultRowHeight="12.75"/>
  <cols>
    <col min="1" max="1" width="29.140625" style="3" customWidth="1"/>
    <col min="2" max="2" width="9.140625" style="3" customWidth="1"/>
    <col min="3" max="16384" width="9.140625" style="3" customWidth="1"/>
  </cols>
  <sheetData>
    <row r="1" spans="1:2" ht="24.75" customHeight="1">
      <c r="A1" s="2" t="s">
        <v>43</v>
      </c>
      <c r="B1" s="2"/>
    </row>
    <row r="2" spans="1:6" ht="24.75" customHeight="1">
      <c r="A2" s="19"/>
      <c r="B2" s="19">
        <v>2008</v>
      </c>
      <c r="C2" s="20">
        <v>2009</v>
      </c>
      <c r="D2" s="20" t="s">
        <v>56</v>
      </c>
      <c r="E2" s="20" t="s">
        <v>57</v>
      </c>
      <c r="F2" s="20" t="s">
        <v>61</v>
      </c>
    </row>
    <row r="3" spans="1:6" ht="15" customHeight="1">
      <c r="A3" s="40" t="s">
        <v>0</v>
      </c>
      <c r="B3" s="40"/>
      <c r="C3" s="40"/>
      <c r="D3" s="40"/>
      <c r="E3" s="40"/>
      <c r="F3" s="40"/>
    </row>
    <row r="4" spans="1:2" ht="15.75" customHeight="1">
      <c r="A4" s="16" t="s">
        <v>31</v>
      </c>
      <c r="B4" s="16"/>
    </row>
    <row r="5" spans="1:7" ht="15.75" customHeight="1">
      <c r="A5" s="3" t="s">
        <v>17</v>
      </c>
      <c r="B5" s="5">
        <v>3161</v>
      </c>
      <c r="C5" s="5">
        <v>3217</v>
      </c>
      <c r="D5" s="7">
        <v>3250</v>
      </c>
      <c r="E5" s="37">
        <v>3160</v>
      </c>
      <c r="F5" s="37">
        <v>3264</v>
      </c>
      <c r="G5" s="39"/>
    </row>
    <row r="6" spans="1:7" ht="15.75" customHeight="1">
      <c r="A6" s="3" t="s">
        <v>32</v>
      </c>
      <c r="B6" s="5">
        <v>1046</v>
      </c>
      <c r="C6" s="5">
        <v>1436</v>
      </c>
      <c r="D6" s="7">
        <v>1464</v>
      </c>
      <c r="E6" s="37">
        <v>1491</v>
      </c>
      <c r="F6" s="37">
        <v>1463</v>
      </c>
      <c r="G6" s="39"/>
    </row>
    <row r="7" spans="1:7" ht="15.75" customHeight="1">
      <c r="A7" s="3" t="s">
        <v>7</v>
      </c>
      <c r="B7" s="5">
        <f>SUM(B5:B6)</f>
        <v>4207</v>
      </c>
      <c r="C7" s="5">
        <f>SUM(C5:C6)</f>
        <v>4653</v>
      </c>
      <c r="D7" s="5">
        <f>SUM(D5:D6)</f>
        <v>4714</v>
      </c>
      <c r="E7" s="5">
        <f>SUM(E5:E6)</f>
        <v>4651</v>
      </c>
      <c r="F7" s="37">
        <f>SUM(F5:F6)</f>
        <v>4727</v>
      </c>
      <c r="G7" s="39"/>
    </row>
    <row r="8" spans="1:7" ht="15.75" customHeight="1">
      <c r="A8" s="16" t="s">
        <v>33</v>
      </c>
      <c r="B8" s="5"/>
      <c r="C8" s="5"/>
      <c r="D8" s="7"/>
      <c r="G8" s="39"/>
    </row>
    <row r="9" spans="1:7" ht="15.75" customHeight="1">
      <c r="A9" s="3" t="s">
        <v>17</v>
      </c>
      <c r="B9" s="5">
        <v>5269</v>
      </c>
      <c r="C9" s="5">
        <v>5149</v>
      </c>
      <c r="D9" s="7">
        <v>5172</v>
      </c>
      <c r="E9" s="5">
        <v>5091</v>
      </c>
      <c r="F9" s="5">
        <v>5339</v>
      </c>
      <c r="G9" s="39"/>
    </row>
    <row r="10" spans="1:7" ht="15.75" customHeight="1">
      <c r="A10" s="3" t="s">
        <v>32</v>
      </c>
      <c r="B10" s="5">
        <v>7488</v>
      </c>
      <c r="C10" s="5">
        <v>7383</v>
      </c>
      <c r="D10" s="7">
        <v>7407</v>
      </c>
      <c r="E10" s="37">
        <v>7024</v>
      </c>
      <c r="F10" s="5">
        <v>6603</v>
      </c>
      <c r="G10" s="39"/>
    </row>
    <row r="11" spans="1:7" ht="15.75" customHeight="1">
      <c r="A11" s="3" t="s">
        <v>7</v>
      </c>
      <c r="B11" s="5">
        <f>B9+B10</f>
        <v>12757</v>
      </c>
      <c r="C11" s="5">
        <f>C9+C10</f>
        <v>12532</v>
      </c>
      <c r="D11" s="5">
        <f>D9+D10</f>
        <v>12579</v>
      </c>
      <c r="E11" s="5">
        <f>E9+E10</f>
        <v>12115</v>
      </c>
      <c r="F11" s="5">
        <f>F9+F10</f>
        <v>11942</v>
      </c>
      <c r="G11" s="39"/>
    </row>
    <row r="12" spans="1:7" ht="15.75" customHeight="1">
      <c r="A12" s="16" t="s">
        <v>34</v>
      </c>
      <c r="B12" s="5"/>
      <c r="C12" s="5"/>
      <c r="D12" s="7"/>
      <c r="G12" s="39"/>
    </row>
    <row r="13" spans="1:7" ht="15.75" customHeight="1">
      <c r="A13" s="3" t="s">
        <v>17</v>
      </c>
      <c r="B13" s="5">
        <f aca="true" t="shared" si="0" ref="B13:F15">B5+B9</f>
        <v>8430</v>
      </c>
      <c r="C13" s="5">
        <f t="shared" si="0"/>
        <v>8366</v>
      </c>
      <c r="D13" s="5">
        <f t="shared" si="0"/>
        <v>8422</v>
      </c>
      <c r="E13" s="5">
        <f t="shared" si="0"/>
        <v>8251</v>
      </c>
      <c r="F13" s="5">
        <f t="shared" si="0"/>
        <v>8603</v>
      </c>
      <c r="G13" s="39"/>
    </row>
    <row r="14" spans="1:7" ht="15.75" customHeight="1">
      <c r="A14" s="3" t="s">
        <v>32</v>
      </c>
      <c r="B14" s="5">
        <f>B6+B10</f>
        <v>8534</v>
      </c>
      <c r="C14" s="5">
        <f>C6+C10</f>
        <v>8819</v>
      </c>
      <c r="D14" s="5">
        <f t="shared" si="0"/>
        <v>8871</v>
      </c>
      <c r="E14" s="5">
        <f t="shared" si="0"/>
        <v>8515</v>
      </c>
      <c r="F14" s="5">
        <f>F6+F10</f>
        <v>8066</v>
      </c>
      <c r="G14" s="39"/>
    </row>
    <row r="15" spans="1:7" ht="15.75" customHeight="1">
      <c r="A15" s="3" t="s">
        <v>7</v>
      </c>
      <c r="B15" s="5">
        <f>B7+B11</f>
        <v>16964</v>
      </c>
      <c r="C15" s="5">
        <f>C7+C11</f>
        <v>17185</v>
      </c>
      <c r="D15" s="5">
        <f t="shared" si="0"/>
        <v>17293</v>
      </c>
      <c r="E15" s="5">
        <f t="shared" si="0"/>
        <v>16766</v>
      </c>
      <c r="F15" s="5">
        <f>F7+F11</f>
        <v>16669</v>
      </c>
      <c r="G15" s="39"/>
    </row>
    <row r="16" spans="1:7" ht="15" customHeight="1">
      <c r="A16" s="41" t="s">
        <v>1</v>
      </c>
      <c r="B16" s="41"/>
      <c r="C16" s="41"/>
      <c r="D16" s="41"/>
      <c r="E16" s="41"/>
      <c r="F16" s="41"/>
      <c r="G16" s="39"/>
    </row>
    <row r="17" spans="1:7" ht="15.75" customHeight="1">
      <c r="A17" s="16" t="s">
        <v>31</v>
      </c>
      <c r="B17" s="5"/>
      <c r="D17" s="7"/>
      <c r="G17" s="39"/>
    </row>
    <row r="18" spans="1:7" ht="15.75" customHeight="1">
      <c r="A18" s="3" t="s">
        <v>17</v>
      </c>
      <c r="B18" s="5">
        <v>79584</v>
      </c>
      <c r="C18" s="5">
        <v>80393</v>
      </c>
      <c r="D18" s="7">
        <v>80897</v>
      </c>
      <c r="E18" s="37">
        <v>81222</v>
      </c>
      <c r="F18" s="37">
        <v>81667</v>
      </c>
      <c r="G18" s="39"/>
    </row>
    <row r="19" spans="1:7" ht="15.75" customHeight="1">
      <c r="A19" s="3" t="s">
        <v>32</v>
      </c>
      <c r="B19" s="5">
        <v>36290</v>
      </c>
      <c r="C19" s="5">
        <v>36083</v>
      </c>
      <c r="D19" s="7">
        <v>36395</v>
      </c>
      <c r="E19" s="37">
        <v>35664</v>
      </c>
      <c r="F19" s="37">
        <v>34916</v>
      </c>
      <c r="G19" s="39"/>
    </row>
    <row r="20" spans="1:7" ht="15.75" customHeight="1">
      <c r="A20" s="3" t="s">
        <v>7</v>
      </c>
      <c r="B20" s="5">
        <f>SUM(B18:B19)</f>
        <v>115874</v>
      </c>
      <c r="C20" s="5">
        <f>SUM(C18:C19)</f>
        <v>116476</v>
      </c>
      <c r="D20" s="5">
        <f>SUM(D18:D19)</f>
        <v>117292</v>
      </c>
      <c r="E20" s="5">
        <f>SUM(E18:E19)</f>
        <v>116886</v>
      </c>
      <c r="F20" s="5">
        <f>SUM(F18:F19)</f>
        <v>116583</v>
      </c>
      <c r="G20" s="39"/>
    </row>
    <row r="21" spans="1:7" ht="15.75" customHeight="1">
      <c r="A21" s="16" t="s">
        <v>33</v>
      </c>
      <c r="B21" s="5"/>
      <c r="C21" s="5"/>
      <c r="D21" s="7"/>
      <c r="G21" s="39"/>
    </row>
    <row r="22" spans="1:7" ht="15.75" customHeight="1">
      <c r="A22" s="3" t="s">
        <v>17</v>
      </c>
      <c r="B22" s="5">
        <v>47290</v>
      </c>
      <c r="C22" s="5">
        <v>45552</v>
      </c>
      <c r="D22" s="7">
        <v>45063</v>
      </c>
      <c r="E22" s="37">
        <v>44735</v>
      </c>
      <c r="F22" s="37">
        <v>43958</v>
      </c>
      <c r="G22" s="39"/>
    </row>
    <row r="23" spans="1:7" ht="15.75" customHeight="1">
      <c r="A23" s="3" t="s">
        <v>32</v>
      </c>
      <c r="B23" s="5">
        <v>117950</v>
      </c>
      <c r="C23" s="5">
        <v>115504</v>
      </c>
      <c r="D23" s="7">
        <v>115438</v>
      </c>
      <c r="E23" s="37">
        <v>113515</v>
      </c>
      <c r="F23" s="37">
        <v>109558</v>
      </c>
      <c r="G23" s="39"/>
    </row>
    <row r="24" spans="1:7" ht="15.75" customHeight="1">
      <c r="A24" s="3" t="s">
        <v>7</v>
      </c>
      <c r="B24" s="5">
        <f>SUM(B22:B23)</f>
        <v>165240</v>
      </c>
      <c r="C24" s="5">
        <f>SUM(C22:C23)</f>
        <v>161056</v>
      </c>
      <c r="D24" s="5">
        <f>SUM(D22:D23)</f>
        <v>160501</v>
      </c>
      <c r="E24" s="5">
        <f>SUM(E22:E23)</f>
        <v>158250</v>
      </c>
      <c r="F24" s="37">
        <f>SUM(F22:F23)</f>
        <v>153516</v>
      </c>
      <c r="G24" s="39"/>
    </row>
    <row r="25" spans="1:7" ht="15.75" customHeight="1">
      <c r="A25" s="16" t="s">
        <v>34</v>
      </c>
      <c r="B25" s="5"/>
      <c r="C25" s="5"/>
      <c r="D25" s="7"/>
      <c r="G25" s="39"/>
    </row>
    <row r="26" spans="1:7" ht="15.75" customHeight="1">
      <c r="A26" s="3" t="s">
        <v>17</v>
      </c>
      <c r="B26" s="5">
        <f aca="true" t="shared" si="1" ref="B26:F28">B18+B22</f>
        <v>126874</v>
      </c>
      <c r="C26" s="5">
        <f t="shared" si="1"/>
        <v>125945</v>
      </c>
      <c r="D26" s="5">
        <f t="shared" si="1"/>
        <v>125960</v>
      </c>
      <c r="E26" s="5">
        <f t="shared" si="1"/>
        <v>125957</v>
      </c>
      <c r="F26" s="5">
        <f t="shared" si="1"/>
        <v>125625</v>
      </c>
      <c r="G26" s="39"/>
    </row>
    <row r="27" spans="1:7" ht="15.75" customHeight="1">
      <c r="A27" s="3" t="s">
        <v>32</v>
      </c>
      <c r="B27" s="5">
        <f>B19+B23</f>
        <v>154240</v>
      </c>
      <c r="C27" s="5">
        <f t="shared" si="1"/>
        <v>151587</v>
      </c>
      <c r="D27" s="5">
        <f t="shared" si="1"/>
        <v>151833</v>
      </c>
      <c r="E27" s="5">
        <f t="shared" si="1"/>
        <v>149179</v>
      </c>
      <c r="F27" s="5">
        <f>F19+F23</f>
        <v>144474</v>
      </c>
      <c r="G27" s="39"/>
    </row>
    <row r="28" spans="1:7" ht="15.75" customHeight="1">
      <c r="A28" s="3" t="s">
        <v>7</v>
      </c>
      <c r="B28" s="5">
        <f>B20+B24</f>
        <v>281114</v>
      </c>
      <c r="C28" s="5">
        <f t="shared" si="1"/>
        <v>277532</v>
      </c>
      <c r="D28" s="5">
        <f t="shared" si="1"/>
        <v>277793</v>
      </c>
      <c r="E28" s="5">
        <f t="shared" si="1"/>
        <v>275136</v>
      </c>
      <c r="F28" s="5">
        <f>F20+F24</f>
        <v>270099</v>
      </c>
      <c r="G28" s="39"/>
    </row>
    <row r="29" spans="1:6" ht="12.75" customHeight="1">
      <c r="A29" s="15"/>
      <c r="B29" s="15"/>
      <c r="C29" s="12"/>
      <c r="D29" s="31"/>
      <c r="E29" s="31"/>
      <c r="F29" s="12"/>
    </row>
    <row r="30" spans="1:2" ht="13.5" customHeight="1">
      <c r="A30" s="8" t="s">
        <v>58</v>
      </c>
      <c r="B30" s="8"/>
    </row>
    <row r="31" spans="1:2" ht="12.75">
      <c r="A31" s="14"/>
      <c r="B31" s="14"/>
    </row>
  </sheetData>
  <sheetProtection/>
  <mergeCells count="2">
    <mergeCell ref="A3:F3"/>
    <mergeCell ref="A16:F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C2:F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2.140625" style="3" customWidth="1"/>
    <col min="2" max="3" width="10.7109375" style="3" customWidth="1"/>
    <col min="4" max="4" width="0.85546875" style="3" customWidth="1"/>
    <col min="5" max="6" width="10.7109375" style="3" customWidth="1"/>
    <col min="7" max="7" width="0.85546875" style="3" customWidth="1"/>
    <col min="8" max="9" width="10.7109375" style="3" customWidth="1"/>
    <col min="10" max="16384" width="9.140625" style="3" customWidth="1"/>
  </cols>
  <sheetData>
    <row r="1" spans="1:9" ht="24.75" customHeight="1">
      <c r="A1" s="2" t="s">
        <v>64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43"/>
      <c r="B2" s="42" t="s">
        <v>2</v>
      </c>
      <c r="C2" s="42"/>
      <c r="D2" s="23"/>
      <c r="E2" s="42" t="s">
        <v>5</v>
      </c>
      <c r="F2" s="42"/>
      <c r="G2" s="23"/>
      <c r="H2" s="42" t="s">
        <v>6</v>
      </c>
      <c r="I2" s="42"/>
    </row>
    <row r="3" spans="1:9" ht="24.75" customHeight="1">
      <c r="A3" s="44"/>
      <c r="B3" s="20" t="s">
        <v>3</v>
      </c>
      <c r="C3" s="20" t="s">
        <v>4</v>
      </c>
      <c r="D3" s="24"/>
      <c r="E3" s="20" t="s">
        <v>3</v>
      </c>
      <c r="F3" s="20" t="s">
        <v>4</v>
      </c>
      <c r="G3" s="24"/>
      <c r="H3" s="20" t="s">
        <v>3</v>
      </c>
      <c r="I3" s="20" t="s">
        <v>4</v>
      </c>
    </row>
    <row r="4" spans="1:9" ht="21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" t="s">
        <v>45</v>
      </c>
      <c r="B5" s="18">
        <v>681</v>
      </c>
      <c r="C5" s="18">
        <v>8978</v>
      </c>
      <c r="D5" s="18"/>
      <c r="E5" s="18">
        <v>115</v>
      </c>
      <c r="F5" s="18">
        <v>2029</v>
      </c>
      <c r="G5" s="18"/>
      <c r="H5" s="18">
        <v>22</v>
      </c>
      <c r="I5" s="18">
        <v>2401</v>
      </c>
    </row>
    <row r="6" spans="1:9" ht="12.75" customHeight="1">
      <c r="A6" s="4" t="s">
        <v>46</v>
      </c>
      <c r="B6" s="18">
        <v>723</v>
      </c>
      <c r="C6" s="18">
        <v>9430</v>
      </c>
      <c r="D6" s="18"/>
      <c r="E6" s="18">
        <v>130</v>
      </c>
      <c r="F6" s="18">
        <v>2113</v>
      </c>
      <c r="G6" s="18"/>
      <c r="H6" s="18">
        <v>26</v>
      </c>
      <c r="I6" s="18">
        <v>2937</v>
      </c>
    </row>
    <row r="7" spans="1:9" ht="12.75" customHeight="1">
      <c r="A7" s="4" t="s">
        <v>56</v>
      </c>
      <c r="B7" s="18">
        <v>736</v>
      </c>
      <c r="C7" s="18">
        <v>9699</v>
      </c>
      <c r="D7" s="18"/>
      <c r="E7" s="18">
        <v>127</v>
      </c>
      <c r="F7" s="18">
        <v>2050</v>
      </c>
      <c r="G7" s="18"/>
      <c r="H7" s="18">
        <v>27</v>
      </c>
      <c r="I7" s="18">
        <v>3290</v>
      </c>
    </row>
    <row r="8" spans="1:12" ht="12.75" customHeight="1">
      <c r="A8" s="4" t="s">
        <v>57</v>
      </c>
      <c r="B8" s="18">
        <v>748</v>
      </c>
      <c r="C8" s="18">
        <v>10658</v>
      </c>
      <c r="D8" s="18"/>
      <c r="E8" s="18">
        <v>150</v>
      </c>
      <c r="F8" s="18">
        <v>2426</v>
      </c>
      <c r="G8" s="18"/>
      <c r="H8" s="18">
        <v>32</v>
      </c>
      <c r="I8" s="18">
        <v>3462</v>
      </c>
      <c r="K8" s="7"/>
      <c r="L8" s="7"/>
    </row>
    <row r="9" spans="1:12" ht="12.75" customHeight="1">
      <c r="A9" s="4" t="s">
        <v>61</v>
      </c>
      <c r="B9" s="18">
        <v>719</v>
      </c>
      <c r="C9" s="18">
        <v>9454</v>
      </c>
      <c r="D9" s="18"/>
      <c r="E9" s="18">
        <v>148</v>
      </c>
      <c r="F9" s="18">
        <v>2130</v>
      </c>
      <c r="G9" s="18"/>
      <c r="H9" s="18">
        <f>SUM(H11:H19)</f>
        <v>31</v>
      </c>
      <c r="I9" s="18">
        <v>3173</v>
      </c>
      <c r="K9" s="7"/>
      <c r="L9" s="7"/>
    </row>
    <row r="10" spans="1:9" ht="21.75" customHeight="1">
      <c r="A10" s="41" t="s">
        <v>62</v>
      </c>
      <c r="B10" s="41"/>
      <c r="C10" s="41"/>
      <c r="D10" s="41"/>
      <c r="E10" s="41"/>
      <c r="F10" s="41"/>
      <c r="G10" s="41"/>
      <c r="H10" s="41"/>
      <c r="I10" s="41"/>
    </row>
    <row r="11" spans="1:10" ht="12.75" customHeight="1">
      <c r="A11" s="8" t="s">
        <v>8</v>
      </c>
      <c r="B11" s="18">
        <v>87</v>
      </c>
      <c r="C11" s="18">
        <v>473</v>
      </c>
      <c r="D11" s="18"/>
      <c r="E11" s="18">
        <v>23</v>
      </c>
      <c r="F11" s="18">
        <v>139</v>
      </c>
      <c r="G11" s="18"/>
      <c r="H11" s="18">
        <v>3</v>
      </c>
      <c r="I11" s="18">
        <v>104</v>
      </c>
      <c r="J11" s="4"/>
    </row>
    <row r="12" spans="1:9" ht="12.75" customHeight="1">
      <c r="A12" s="8" t="s">
        <v>9</v>
      </c>
      <c r="B12" s="18">
        <v>38</v>
      </c>
      <c r="C12" s="18">
        <v>489</v>
      </c>
      <c r="D12" s="18"/>
      <c r="E12" s="18">
        <v>1</v>
      </c>
      <c r="F12" s="18">
        <v>9</v>
      </c>
      <c r="G12" s="18"/>
      <c r="H12" s="18">
        <v>1</v>
      </c>
      <c r="I12" s="18">
        <v>40</v>
      </c>
    </row>
    <row r="13" spans="1:9" ht="12.75" customHeight="1">
      <c r="A13" s="8" t="s">
        <v>10</v>
      </c>
      <c r="B13" s="18">
        <v>131</v>
      </c>
      <c r="C13" s="18">
        <v>2178</v>
      </c>
      <c r="D13" s="18"/>
      <c r="E13" s="18">
        <v>10</v>
      </c>
      <c r="F13" s="18">
        <v>310</v>
      </c>
      <c r="G13" s="18"/>
      <c r="H13" s="18">
        <v>8</v>
      </c>
      <c r="I13" s="18">
        <v>1237</v>
      </c>
    </row>
    <row r="14" spans="1:9" ht="12.75" customHeight="1">
      <c r="A14" s="8" t="s">
        <v>11</v>
      </c>
      <c r="B14" s="18">
        <v>40</v>
      </c>
      <c r="C14" s="18">
        <v>335</v>
      </c>
      <c r="D14" s="18"/>
      <c r="E14" s="18">
        <v>13</v>
      </c>
      <c r="F14" s="18">
        <v>119</v>
      </c>
      <c r="G14" s="18"/>
      <c r="H14" s="18">
        <v>1</v>
      </c>
      <c r="I14" s="18">
        <v>37</v>
      </c>
    </row>
    <row r="15" spans="1:9" ht="12.75" customHeight="1">
      <c r="A15" s="8" t="s">
        <v>12</v>
      </c>
      <c r="B15" s="18">
        <v>95</v>
      </c>
      <c r="C15" s="18">
        <v>1294</v>
      </c>
      <c r="D15" s="18"/>
      <c r="E15" s="18">
        <v>45</v>
      </c>
      <c r="F15" s="18">
        <v>483</v>
      </c>
      <c r="G15" s="18"/>
      <c r="H15" s="18">
        <v>4</v>
      </c>
      <c r="I15" s="18">
        <v>186</v>
      </c>
    </row>
    <row r="16" spans="1:9" ht="12.75" customHeight="1">
      <c r="A16" s="8" t="s">
        <v>13</v>
      </c>
      <c r="B16" s="18">
        <v>87</v>
      </c>
      <c r="C16" s="18">
        <v>1493</v>
      </c>
      <c r="D16" s="18"/>
      <c r="E16" s="18">
        <v>17</v>
      </c>
      <c r="F16" s="18">
        <v>277</v>
      </c>
      <c r="G16" s="18"/>
      <c r="H16" s="18">
        <v>6</v>
      </c>
      <c r="I16" s="18">
        <v>539</v>
      </c>
    </row>
    <row r="17" spans="1:9" ht="12.75" customHeight="1">
      <c r="A17" s="8" t="s">
        <v>14</v>
      </c>
      <c r="B17" s="18">
        <v>42</v>
      </c>
      <c r="C17" s="18">
        <v>657</v>
      </c>
      <c r="D17" s="18"/>
      <c r="E17" s="18">
        <v>11</v>
      </c>
      <c r="F17" s="18">
        <v>193</v>
      </c>
      <c r="G17" s="18"/>
      <c r="H17" s="18">
        <v>2</v>
      </c>
      <c r="I17" s="18">
        <v>374</v>
      </c>
    </row>
    <row r="18" spans="1:9" ht="12.75" customHeight="1">
      <c r="A18" s="8" t="s">
        <v>15</v>
      </c>
      <c r="B18" s="18">
        <v>91</v>
      </c>
      <c r="C18" s="18">
        <v>1367</v>
      </c>
      <c r="D18" s="18"/>
      <c r="E18" s="18">
        <v>22</v>
      </c>
      <c r="F18" s="18">
        <v>527</v>
      </c>
      <c r="G18" s="18"/>
      <c r="H18" s="18">
        <v>6</v>
      </c>
      <c r="I18" s="18">
        <v>656</v>
      </c>
    </row>
    <row r="19" spans="1:9" ht="12.75" customHeight="1">
      <c r="A19" s="8" t="s">
        <v>16</v>
      </c>
      <c r="B19" s="18">
        <v>108</v>
      </c>
      <c r="C19" s="18">
        <v>1168</v>
      </c>
      <c r="D19" s="18"/>
      <c r="E19" s="18">
        <v>6</v>
      </c>
      <c r="F19" s="18">
        <v>74</v>
      </c>
      <c r="G19" s="18"/>
      <c r="H19" s="18">
        <v>0</v>
      </c>
      <c r="I19" s="18">
        <v>0</v>
      </c>
    </row>
    <row r="20" spans="1:9" s="13" customFormat="1" ht="21.75" customHeight="1">
      <c r="A20" s="41" t="s">
        <v>63</v>
      </c>
      <c r="B20" s="41"/>
      <c r="C20" s="41"/>
      <c r="D20" s="41"/>
      <c r="E20" s="41"/>
      <c r="F20" s="41"/>
      <c r="G20" s="41"/>
      <c r="H20" s="41"/>
      <c r="I20" s="41"/>
    </row>
    <row r="21" spans="1:9" ht="12.75" customHeight="1">
      <c r="A21" s="8" t="s">
        <v>23</v>
      </c>
      <c r="B21" s="18">
        <v>2902</v>
      </c>
      <c r="C21" s="18">
        <v>37856</v>
      </c>
      <c r="D21" s="18"/>
      <c r="E21" s="18">
        <v>594</v>
      </c>
      <c r="F21" s="18">
        <v>7946</v>
      </c>
      <c r="G21" s="18"/>
      <c r="H21" s="18">
        <v>129</v>
      </c>
      <c r="I21" s="18">
        <v>16567</v>
      </c>
    </row>
    <row r="22" spans="1:9" ht="12.75" customHeight="1">
      <c r="A22" s="8" t="s">
        <v>24</v>
      </c>
      <c r="B22" s="18">
        <f>B23-B21</f>
        <v>7037</v>
      </c>
      <c r="C22" s="18">
        <f>C23-C21</f>
        <v>142654</v>
      </c>
      <c r="D22" s="18"/>
      <c r="E22" s="18">
        <f>333+180+432</f>
        <v>945</v>
      </c>
      <c r="F22" s="18">
        <f>7768+4820+7290</f>
        <v>19878</v>
      </c>
      <c r="G22" s="18"/>
      <c r="H22" s="18">
        <f>238+129+79</f>
        <v>446</v>
      </c>
      <c r="I22" s="18">
        <f>37238+18266+11641</f>
        <v>67145</v>
      </c>
    </row>
    <row r="23" spans="1:9" s="9" customFormat="1" ht="12.75" customHeight="1">
      <c r="A23" s="8" t="s">
        <v>1</v>
      </c>
      <c r="B23" s="18">
        <v>9939</v>
      </c>
      <c r="C23" s="18">
        <v>180510</v>
      </c>
      <c r="D23" s="18"/>
      <c r="E23" s="18">
        <v>1971</v>
      </c>
      <c r="F23" s="18">
        <v>29710</v>
      </c>
      <c r="G23" s="18"/>
      <c r="H23" s="18">
        <v>596</v>
      </c>
      <c r="I23" s="18">
        <v>81726</v>
      </c>
    </row>
    <row r="24" spans="1:9" s="9" customFormat="1" ht="21.75" customHeight="1">
      <c r="A24" s="22" t="s">
        <v>41</v>
      </c>
      <c r="B24" s="26">
        <f>+B9*100/B23</f>
        <v>7.234128181909649</v>
      </c>
      <c r="C24" s="26">
        <f aca="true" t="shared" si="0" ref="C24:I24">+C9*100/C23</f>
        <v>5.23738297047255</v>
      </c>
      <c r="D24" s="26"/>
      <c r="E24" s="26">
        <f t="shared" si="0"/>
        <v>7.508878741755454</v>
      </c>
      <c r="F24" s="26">
        <f t="shared" si="0"/>
        <v>7.169303264893975</v>
      </c>
      <c r="G24" s="26"/>
      <c r="H24" s="26">
        <f t="shared" si="0"/>
        <v>5.201342281879195</v>
      </c>
      <c r="I24" s="26">
        <f t="shared" si="0"/>
        <v>3.882485377970291</v>
      </c>
    </row>
    <row r="25" spans="1:9" ht="12.75">
      <c r="A25" s="11"/>
      <c r="B25" s="12"/>
      <c r="C25" s="12"/>
      <c r="D25" s="12"/>
      <c r="E25" s="12"/>
      <c r="F25" s="12"/>
      <c r="G25" s="12"/>
      <c r="H25" s="12"/>
      <c r="I25" s="12"/>
    </row>
    <row r="26" spans="1:9" ht="13.5" customHeight="1">
      <c r="A26" s="8" t="s">
        <v>59</v>
      </c>
      <c r="B26" s="8"/>
      <c r="C26" s="8"/>
      <c r="D26" s="8"/>
      <c r="E26" s="8"/>
      <c r="F26" s="8"/>
      <c r="G26" s="8"/>
      <c r="H26" s="8"/>
      <c r="I26" s="8"/>
    </row>
  </sheetData>
  <sheetProtection/>
  <mergeCells count="7">
    <mergeCell ref="A10:I10"/>
    <mergeCell ref="A20:I20"/>
    <mergeCell ref="B2:C2"/>
    <mergeCell ref="E2:F2"/>
    <mergeCell ref="A2:A3"/>
    <mergeCell ref="H2:I2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3.00390625" style="3" customWidth="1"/>
    <col min="2" max="7" width="11.28125" style="3" customWidth="1"/>
    <col min="8" max="8" width="4.71093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1:7" ht="24.75" customHeight="1">
      <c r="A1" s="2" t="s">
        <v>26</v>
      </c>
      <c r="B1" s="1"/>
      <c r="C1" s="1"/>
      <c r="D1" s="1"/>
      <c r="E1" s="1"/>
      <c r="F1" s="1"/>
      <c r="G1" s="1"/>
    </row>
    <row r="2" spans="1:7" ht="52.5" customHeight="1">
      <c r="A2" s="19"/>
      <c r="B2" s="21" t="s">
        <v>21</v>
      </c>
      <c r="C2" s="21" t="s">
        <v>27</v>
      </c>
      <c r="D2" s="21" t="s">
        <v>29</v>
      </c>
      <c r="E2" s="21" t="s">
        <v>28</v>
      </c>
      <c r="F2" s="21" t="s">
        <v>22</v>
      </c>
      <c r="G2" s="21" t="s">
        <v>7</v>
      </c>
    </row>
    <row r="3" spans="1:7" ht="21.75" customHeight="1">
      <c r="A3" s="40" t="s">
        <v>0</v>
      </c>
      <c r="B3" s="40"/>
      <c r="C3" s="40"/>
      <c r="D3" s="40"/>
      <c r="E3" s="40"/>
      <c r="F3" s="40"/>
      <c r="G3" s="45"/>
    </row>
    <row r="4" spans="1:10" ht="12.75" customHeight="1">
      <c r="A4" s="4" t="s">
        <v>45</v>
      </c>
      <c r="B4" s="5">
        <v>2311</v>
      </c>
      <c r="C4" s="5">
        <f>1530+3964+1161+1248+356+2550+1848</f>
        <v>12657</v>
      </c>
      <c r="D4" s="5">
        <f>1638+560+1971</f>
        <v>4169</v>
      </c>
      <c r="E4" s="5">
        <f>G4-(B4+C4+D4+F4)</f>
        <v>44873</v>
      </c>
      <c r="F4" s="5">
        <f>108+8538+1255</f>
        <v>9901</v>
      </c>
      <c r="G4" s="6">
        <v>73911</v>
      </c>
      <c r="I4" s="7"/>
      <c r="J4" s="7"/>
    </row>
    <row r="5" spans="1:10" ht="12.75" customHeight="1">
      <c r="A5" s="4" t="s">
        <v>46</v>
      </c>
      <c r="B5" s="5">
        <v>2292</v>
      </c>
      <c r="C5" s="5">
        <v>11403</v>
      </c>
      <c r="D5" s="5">
        <f>1665+545+1928</f>
        <v>4138</v>
      </c>
      <c r="E5" s="5">
        <f>G5-(B5+C5+D5+F5)</f>
        <v>43353</v>
      </c>
      <c r="F5" s="5">
        <v>11803</v>
      </c>
      <c r="G5" s="6">
        <v>72989</v>
      </c>
      <c r="I5" s="7"/>
      <c r="J5" s="7"/>
    </row>
    <row r="6" spans="1:10" ht="12.75" customHeight="1">
      <c r="A6" s="4" t="s">
        <v>56</v>
      </c>
      <c r="B6" s="5">
        <v>2285</v>
      </c>
      <c r="C6" s="5">
        <v>11345</v>
      </c>
      <c r="D6" s="5">
        <v>4181</v>
      </c>
      <c r="E6" s="5">
        <f>G6-(B6+C6+D6+F6)</f>
        <v>43201</v>
      </c>
      <c r="F6" s="5">
        <v>11615</v>
      </c>
      <c r="G6" s="6">
        <v>72627</v>
      </c>
      <c r="I6" s="7"/>
      <c r="J6" s="7"/>
    </row>
    <row r="7" spans="1:10" ht="12.75" customHeight="1">
      <c r="A7" s="4" t="s">
        <v>57</v>
      </c>
      <c r="B7" s="5">
        <v>2249</v>
      </c>
      <c r="C7" s="5">
        <v>11333</v>
      </c>
      <c r="D7" s="5">
        <v>4228</v>
      </c>
      <c r="E7" s="5">
        <f>G7-(B7+C7+D7+F7)</f>
        <v>42894</v>
      </c>
      <c r="F7" s="5">
        <v>11436</v>
      </c>
      <c r="G7" s="6">
        <v>72140</v>
      </c>
      <c r="I7" s="7"/>
      <c r="J7" s="7"/>
    </row>
    <row r="8" spans="1:10" ht="12.75" customHeight="1">
      <c r="A8" s="4" t="s">
        <v>61</v>
      </c>
      <c r="B8" s="5">
        <v>2290</v>
      </c>
      <c r="C8" s="5">
        <v>11354</v>
      </c>
      <c r="D8" s="5">
        <v>4286</v>
      </c>
      <c r="E8" s="5">
        <v>41778</v>
      </c>
      <c r="F8" s="5">
        <v>11314</v>
      </c>
      <c r="G8" s="6">
        <f>SUM(B8:F8)</f>
        <v>71022</v>
      </c>
      <c r="I8" s="7"/>
      <c r="J8" s="7"/>
    </row>
    <row r="9" spans="1:7" ht="21.75" customHeight="1">
      <c r="A9" s="41" t="s">
        <v>62</v>
      </c>
      <c r="B9" s="41"/>
      <c r="C9" s="41"/>
      <c r="D9" s="41"/>
      <c r="E9" s="41"/>
      <c r="F9" s="41"/>
      <c r="G9" s="46"/>
    </row>
    <row r="10" spans="1:10" ht="12.75" customHeight="1">
      <c r="A10" s="8" t="s">
        <v>8</v>
      </c>
      <c r="B10" s="5">
        <v>171</v>
      </c>
      <c r="C10" s="5">
        <v>909</v>
      </c>
      <c r="D10" s="5">
        <v>382</v>
      </c>
      <c r="E10" s="5">
        <f>G10-(B10+C10+D10+F10)</f>
        <v>3969</v>
      </c>
      <c r="F10" s="5">
        <v>1140</v>
      </c>
      <c r="G10" s="5">
        <v>6571</v>
      </c>
      <c r="I10" s="7"/>
      <c r="J10" s="7"/>
    </row>
    <row r="11" spans="1:10" ht="12.75" customHeight="1">
      <c r="A11" s="8" t="s">
        <v>9</v>
      </c>
      <c r="B11" s="5">
        <v>106</v>
      </c>
      <c r="C11" s="5">
        <v>641</v>
      </c>
      <c r="D11" s="5">
        <v>222</v>
      </c>
      <c r="E11" s="5">
        <f aca="true" t="shared" si="0" ref="E11:E18">G11-(B11+C11+D11+F11)</f>
        <v>2203</v>
      </c>
      <c r="F11" s="5">
        <v>674</v>
      </c>
      <c r="G11" s="5">
        <v>3846</v>
      </c>
      <c r="I11" s="7"/>
      <c r="J11" s="7"/>
    </row>
    <row r="12" spans="1:10" ht="12.75" customHeight="1">
      <c r="A12" s="8" t="s">
        <v>10</v>
      </c>
      <c r="B12" s="5">
        <v>489</v>
      </c>
      <c r="C12" s="5">
        <v>2192</v>
      </c>
      <c r="D12" s="5">
        <v>914</v>
      </c>
      <c r="E12" s="5">
        <f t="shared" si="0"/>
        <v>8714</v>
      </c>
      <c r="F12" s="5">
        <v>2020</v>
      </c>
      <c r="G12" s="5">
        <v>14329</v>
      </c>
      <c r="I12" s="7"/>
      <c r="J12" s="7"/>
    </row>
    <row r="13" spans="1:10" ht="12.75" customHeight="1">
      <c r="A13" s="8" t="s">
        <v>11</v>
      </c>
      <c r="B13" s="5">
        <v>67</v>
      </c>
      <c r="C13" s="5">
        <v>357</v>
      </c>
      <c r="D13" s="5">
        <v>138</v>
      </c>
      <c r="E13" s="5">
        <f t="shared" si="0"/>
        <v>1351</v>
      </c>
      <c r="F13" s="5">
        <v>481</v>
      </c>
      <c r="G13" s="5">
        <v>2394</v>
      </c>
      <c r="I13" s="7"/>
      <c r="J13" s="7"/>
    </row>
    <row r="14" spans="1:10" ht="12.75" customHeight="1">
      <c r="A14" s="8" t="s">
        <v>12</v>
      </c>
      <c r="B14" s="5">
        <v>285</v>
      </c>
      <c r="C14" s="5">
        <v>1769</v>
      </c>
      <c r="D14" s="5">
        <v>630</v>
      </c>
      <c r="E14" s="5">
        <f t="shared" si="0"/>
        <v>5430</v>
      </c>
      <c r="F14" s="5">
        <v>1744</v>
      </c>
      <c r="G14" s="5">
        <v>9858</v>
      </c>
      <c r="I14" s="7"/>
      <c r="J14" s="7"/>
    </row>
    <row r="15" spans="1:10" ht="12.75" customHeight="1">
      <c r="A15" s="8" t="s">
        <v>13</v>
      </c>
      <c r="B15" s="5">
        <v>544</v>
      </c>
      <c r="C15" s="5">
        <v>2845</v>
      </c>
      <c r="D15" s="5">
        <v>1054</v>
      </c>
      <c r="E15" s="5">
        <f t="shared" si="0"/>
        <v>10350</v>
      </c>
      <c r="F15" s="5">
        <v>2609</v>
      </c>
      <c r="G15" s="5">
        <v>17402</v>
      </c>
      <c r="I15" s="7"/>
      <c r="J15" s="7"/>
    </row>
    <row r="16" spans="1:10" ht="12.75" customHeight="1">
      <c r="A16" s="8" t="s">
        <v>14</v>
      </c>
      <c r="B16" s="5">
        <v>196</v>
      </c>
      <c r="C16" s="5">
        <v>733</v>
      </c>
      <c r="D16" s="5">
        <v>257</v>
      </c>
      <c r="E16" s="5">
        <f t="shared" si="0"/>
        <v>2841</v>
      </c>
      <c r="F16" s="5">
        <v>703</v>
      </c>
      <c r="G16" s="5">
        <v>4730</v>
      </c>
      <c r="I16" s="7"/>
      <c r="J16" s="7"/>
    </row>
    <row r="17" spans="1:10" ht="12.75" customHeight="1">
      <c r="A17" s="8" t="s">
        <v>15</v>
      </c>
      <c r="B17" s="5">
        <v>203</v>
      </c>
      <c r="C17" s="5">
        <v>864</v>
      </c>
      <c r="D17" s="5">
        <v>334</v>
      </c>
      <c r="E17" s="5">
        <f t="shared" si="0"/>
        <v>3186</v>
      </c>
      <c r="F17" s="5">
        <v>794</v>
      </c>
      <c r="G17" s="5">
        <v>5381</v>
      </c>
      <c r="I17" s="7"/>
      <c r="J17" s="7"/>
    </row>
    <row r="18" spans="1:10" ht="12.75" customHeight="1">
      <c r="A18" s="8" t="s">
        <v>16</v>
      </c>
      <c r="B18" s="5">
        <v>229</v>
      </c>
      <c r="C18" s="5">
        <v>1044</v>
      </c>
      <c r="D18" s="5">
        <v>355</v>
      </c>
      <c r="E18" s="5">
        <f t="shared" si="0"/>
        <v>3734</v>
      </c>
      <c r="F18" s="5">
        <v>1149</v>
      </c>
      <c r="G18" s="5">
        <v>6511</v>
      </c>
      <c r="I18" s="7"/>
      <c r="J18" s="7"/>
    </row>
    <row r="19" spans="1:7" ht="21.75" customHeight="1">
      <c r="A19" s="41" t="s">
        <v>63</v>
      </c>
      <c r="B19" s="41"/>
      <c r="C19" s="41"/>
      <c r="D19" s="41"/>
      <c r="E19" s="41"/>
      <c r="F19" s="41"/>
      <c r="G19" s="46"/>
    </row>
    <row r="20" spans="1:7" ht="18" customHeight="1">
      <c r="A20" s="8" t="s">
        <v>23</v>
      </c>
      <c r="B20" s="5">
        <v>9208</v>
      </c>
      <c r="C20" s="5">
        <v>55087</v>
      </c>
      <c r="D20" s="5">
        <v>18905</v>
      </c>
      <c r="E20" s="5">
        <f>G20-(B20+C20+D20+F20)</f>
        <v>185314</v>
      </c>
      <c r="F20" s="5">
        <v>53924</v>
      </c>
      <c r="G20" s="5">
        <v>322438</v>
      </c>
    </row>
    <row r="21" spans="1:7" ht="12.75" customHeight="1">
      <c r="A21" s="8" t="s">
        <v>24</v>
      </c>
      <c r="B21" s="5">
        <f aca="true" t="shared" si="1" ref="B21:G21">B22-B20</f>
        <v>16429</v>
      </c>
      <c r="C21" s="5">
        <f t="shared" si="1"/>
        <v>68924</v>
      </c>
      <c r="D21" s="5">
        <f t="shared" si="1"/>
        <v>30123</v>
      </c>
      <c r="E21" s="5">
        <f t="shared" si="1"/>
        <v>262071</v>
      </c>
      <c r="F21" s="5">
        <f t="shared" si="1"/>
        <v>67412</v>
      </c>
      <c r="G21" s="5">
        <f t="shared" si="1"/>
        <v>444959</v>
      </c>
    </row>
    <row r="22" spans="1:8" s="9" customFormat="1" ht="12.75" customHeight="1">
      <c r="A22" s="8" t="s">
        <v>1</v>
      </c>
      <c r="B22" s="5">
        <v>25637</v>
      </c>
      <c r="C22" s="5">
        <v>124011</v>
      </c>
      <c r="D22" s="5">
        <v>49028</v>
      </c>
      <c r="E22" s="5">
        <f>G22-(B22+C22+D22+F22)</f>
        <v>447385</v>
      </c>
      <c r="F22" s="5">
        <v>121336</v>
      </c>
      <c r="G22" s="5">
        <v>767397</v>
      </c>
      <c r="H22" s="6"/>
    </row>
    <row r="23" spans="1:7" s="9" customFormat="1" ht="21.75" customHeight="1">
      <c r="A23" s="22" t="s">
        <v>41</v>
      </c>
      <c r="B23" s="10">
        <f aca="true" t="shared" si="2" ref="B23:G23">+B8*100/B22</f>
        <v>8.932402387174786</v>
      </c>
      <c r="C23" s="10">
        <f t="shared" si="2"/>
        <v>9.15563941908379</v>
      </c>
      <c r="D23" s="10">
        <f t="shared" si="2"/>
        <v>8.741943379293465</v>
      </c>
      <c r="E23" s="10">
        <f t="shared" si="2"/>
        <v>9.338265699565252</v>
      </c>
      <c r="F23" s="10">
        <f t="shared" si="2"/>
        <v>9.324520340212302</v>
      </c>
      <c r="G23" s="10">
        <f t="shared" si="2"/>
        <v>9.254922810487923</v>
      </c>
    </row>
    <row r="24" spans="1:7" ht="12.75">
      <c r="A24" s="11"/>
      <c r="B24" s="12"/>
      <c r="C24" s="12"/>
      <c r="D24" s="12"/>
      <c r="E24" s="12"/>
      <c r="F24" s="12"/>
      <c r="G24" s="12"/>
    </row>
    <row r="25" spans="1:7" ht="13.5" customHeight="1">
      <c r="A25" s="8" t="s">
        <v>58</v>
      </c>
      <c r="B25" s="8"/>
      <c r="C25" s="8"/>
      <c r="D25" s="8"/>
      <c r="E25" s="8"/>
      <c r="F25" s="8"/>
      <c r="G25" s="8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3" sqref="B23:H23"/>
    </sheetView>
  </sheetViews>
  <sheetFormatPr defaultColWidth="9.140625" defaultRowHeight="12.75"/>
  <cols>
    <col min="1" max="1" width="12.140625" style="3" customWidth="1"/>
    <col min="2" max="4" width="10.28125" style="3" customWidth="1"/>
    <col min="5" max="5" width="11.00390625" style="3" customWidth="1"/>
    <col min="6" max="8" width="10.28125" style="3" customWidth="1"/>
    <col min="9" max="9" width="4.7109375" style="3" customWidth="1"/>
    <col min="10" max="10" width="9.140625" style="3" customWidth="1"/>
    <col min="11" max="11" width="9.7109375" style="3" bestFit="1" customWidth="1"/>
    <col min="12" max="16384" width="9.140625" style="3" customWidth="1"/>
  </cols>
  <sheetData>
    <row r="1" spans="1:8" ht="24.75" customHeight="1">
      <c r="A1" s="2" t="s">
        <v>60</v>
      </c>
      <c r="B1" s="1"/>
      <c r="C1" s="1"/>
      <c r="D1" s="1"/>
      <c r="E1" s="1"/>
      <c r="F1" s="1"/>
      <c r="G1" s="1"/>
      <c r="H1" s="1"/>
    </row>
    <row r="2" spans="1:8" ht="64.5" customHeight="1">
      <c r="A2" s="19"/>
      <c r="B2" s="20" t="s">
        <v>44</v>
      </c>
      <c r="C2" s="21" t="s">
        <v>20</v>
      </c>
      <c r="D2" s="21" t="s">
        <v>25</v>
      </c>
      <c r="E2" s="21" t="s">
        <v>18</v>
      </c>
      <c r="F2" s="20" t="s">
        <v>42</v>
      </c>
      <c r="G2" s="20" t="s">
        <v>19</v>
      </c>
      <c r="H2" s="20" t="s">
        <v>7</v>
      </c>
    </row>
    <row r="3" spans="1:8" ht="21.75" customHeight="1">
      <c r="A3" s="40" t="s">
        <v>0</v>
      </c>
      <c r="B3" s="40"/>
      <c r="C3" s="40"/>
      <c r="D3" s="40"/>
      <c r="E3" s="40"/>
      <c r="F3" s="40"/>
      <c r="G3" s="40"/>
      <c r="H3" s="45"/>
    </row>
    <row r="4" spans="1:11" ht="12.75" customHeight="1">
      <c r="A4" s="4" t="s">
        <v>45</v>
      </c>
      <c r="B4" s="5">
        <v>5878</v>
      </c>
      <c r="C4" s="5">
        <v>5835</v>
      </c>
      <c r="D4" s="5">
        <v>756</v>
      </c>
      <c r="E4" s="5">
        <v>1826</v>
      </c>
      <c r="F4" s="5">
        <v>3114</v>
      </c>
      <c r="G4" s="5">
        <v>612</v>
      </c>
      <c r="H4" s="6">
        <v>18021</v>
      </c>
      <c r="J4" s="7"/>
      <c r="K4" s="7"/>
    </row>
    <row r="5" spans="1:11" ht="12.75" customHeight="1">
      <c r="A5" s="4" t="s">
        <v>46</v>
      </c>
      <c r="B5" s="5">
        <v>5787</v>
      </c>
      <c r="C5" s="5">
        <v>5773</v>
      </c>
      <c r="D5" s="5">
        <v>737</v>
      </c>
      <c r="E5" s="5">
        <v>2288</v>
      </c>
      <c r="F5" s="5">
        <v>3189</v>
      </c>
      <c r="G5" s="5">
        <v>245</v>
      </c>
      <c r="H5" s="6">
        <v>18019</v>
      </c>
      <c r="J5" s="7"/>
      <c r="K5" s="7"/>
    </row>
    <row r="6" spans="1:11" ht="12.75" customHeight="1">
      <c r="A6" s="4" t="s">
        <v>56</v>
      </c>
      <c r="B6" s="5">
        <v>5665</v>
      </c>
      <c r="C6" s="5">
        <v>5606</v>
      </c>
      <c r="D6" s="5">
        <v>730</v>
      </c>
      <c r="E6" s="5">
        <v>2240</v>
      </c>
      <c r="F6" s="5">
        <v>3309</v>
      </c>
      <c r="G6" s="5">
        <v>332</v>
      </c>
      <c r="H6" s="6">
        <v>17882</v>
      </c>
      <c r="J6" s="7"/>
      <c r="K6" s="7"/>
    </row>
    <row r="7" spans="1:11" ht="12.75" customHeight="1">
      <c r="A7" s="4" t="s">
        <v>57</v>
      </c>
      <c r="B7" s="5">
        <v>5588</v>
      </c>
      <c r="C7" s="5">
        <v>5548</v>
      </c>
      <c r="D7" s="5">
        <v>735</v>
      </c>
      <c r="E7" s="5">
        <v>2192</v>
      </c>
      <c r="F7" s="5">
        <v>3382</v>
      </c>
      <c r="G7" s="5">
        <v>452</v>
      </c>
      <c r="H7" s="6">
        <f>SUM(B7:G7)</f>
        <v>17897</v>
      </c>
      <c r="J7" s="7"/>
      <c r="K7" s="7"/>
    </row>
    <row r="8" spans="1:11" ht="12.75" customHeight="1">
      <c r="A8" s="4" t="s">
        <v>61</v>
      </c>
      <c r="B8" s="5">
        <v>5636</v>
      </c>
      <c r="C8" s="5">
        <v>5412</v>
      </c>
      <c r="D8" s="5">
        <v>744</v>
      </c>
      <c r="E8" s="5">
        <v>2127</v>
      </c>
      <c r="F8" s="5">
        <v>3455</v>
      </c>
      <c r="G8" s="5">
        <v>485</v>
      </c>
      <c r="H8" s="6">
        <f>SUM(B8:G8)</f>
        <v>17859</v>
      </c>
      <c r="J8" s="7"/>
      <c r="K8" s="7"/>
    </row>
    <row r="9" spans="1:8" ht="21.75" customHeight="1">
      <c r="A9" s="41" t="s">
        <v>62</v>
      </c>
      <c r="B9" s="41"/>
      <c r="C9" s="41"/>
      <c r="D9" s="41"/>
      <c r="E9" s="41"/>
      <c r="F9" s="41"/>
      <c r="G9" s="41"/>
      <c r="H9" s="46"/>
    </row>
    <row r="10" spans="1:11" ht="12.75" customHeight="1">
      <c r="A10" s="8" t="s">
        <v>8</v>
      </c>
      <c r="B10" s="5">
        <v>574</v>
      </c>
      <c r="C10" s="5">
        <v>388</v>
      </c>
      <c r="D10" s="5">
        <v>57</v>
      </c>
      <c r="E10" s="5">
        <v>154</v>
      </c>
      <c r="F10" s="5">
        <v>293</v>
      </c>
      <c r="G10" s="5">
        <v>63</v>
      </c>
      <c r="H10" s="5">
        <f>SUM(B10:G10)</f>
        <v>1529</v>
      </c>
      <c r="J10" s="7"/>
      <c r="K10" s="7"/>
    </row>
    <row r="11" spans="1:11" ht="12.75" customHeight="1">
      <c r="A11" s="8" t="s">
        <v>9</v>
      </c>
      <c r="B11" s="5">
        <v>232</v>
      </c>
      <c r="C11" s="5">
        <v>220</v>
      </c>
      <c r="D11" s="5">
        <v>65</v>
      </c>
      <c r="E11" s="5">
        <v>95</v>
      </c>
      <c r="F11" s="5">
        <v>192</v>
      </c>
      <c r="G11" s="5">
        <v>21</v>
      </c>
      <c r="H11" s="5">
        <f aca="true" t="shared" si="0" ref="H11:H18">SUM(B11:G11)</f>
        <v>825</v>
      </c>
      <c r="J11" s="7"/>
      <c r="K11" s="7"/>
    </row>
    <row r="12" spans="1:11" ht="12.75" customHeight="1">
      <c r="A12" s="8" t="s">
        <v>10</v>
      </c>
      <c r="B12" s="5">
        <v>1628</v>
      </c>
      <c r="C12" s="5">
        <v>1816</v>
      </c>
      <c r="D12" s="5">
        <v>144</v>
      </c>
      <c r="E12" s="5">
        <v>567</v>
      </c>
      <c r="F12" s="5">
        <v>815</v>
      </c>
      <c r="G12" s="5">
        <v>91</v>
      </c>
      <c r="H12" s="5">
        <f t="shared" si="0"/>
        <v>5061</v>
      </c>
      <c r="J12" s="7"/>
      <c r="K12" s="7"/>
    </row>
    <row r="13" spans="1:11" ht="12.75" customHeight="1">
      <c r="A13" s="8" t="s">
        <v>11</v>
      </c>
      <c r="B13" s="5">
        <v>97</v>
      </c>
      <c r="C13" s="5">
        <v>73</v>
      </c>
      <c r="D13" s="5">
        <v>26</v>
      </c>
      <c r="E13" s="5">
        <v>43</v>
      </c>
      <c r="F13" s="5">
        <v>71</v>
      </c>
      <c r="G13" s="5">
        <v>10</v>
      </c>
      <c r="H13" s="5">
        <f t="shared" si="0"/>
        <v>320</v>
      </c>
      <c r="J13" s="7"/>
      <c r="K13" s="7"/>
    </row>
    <row r="14" spans="1:11" ht="12.75" customHeight="1">
      <c r="A14" s="8" t="s">
        <v>12</v>
      </c>
      <c r="B14" s="5">
        <v>511</v>
      </c>
      <c r="C14" s="5">
        <v>612</v>
      </c>
      <c r="D14" s="5">
        <v>105</v>
      </c>
      <c r="E14" s="5">
        <v>269</v>
      </c>
      <c r="F14" s="5">
        <v>475</v>
      </c>
      <c r="G14" s="5">
        <v>73</v>
      </c>
      <c r="H14" s="5">
        <f t="shared" si="0"/>
        <v>2045</v>
      </c>
      <c r="J14" s="7"/>
      <c r="K14" s="7"/>
    </row>
    <row r="15" spans="1:11" ht="12.75" customHeight="1">
      <c r="A15" s="8" t="s">
        <v>13</v>
      </c>
      <c r="B15" s="5">
        <v>907</v>
      </c>
      <c r="C15" s="5">
        <v>1384</v>
      </c>
      <c r="D15" s="5">
        <v>127</v>
      </c>
      <c r="E15" s="5">
        <v>486</v>
      </c>
      <c r="F15" s="5">
        <v>641</v>
      </c>
      <c r="G15" s="5">
        <v>97</v>
      </c>
      <c r="H15" s="5">
        <f t="shared" si="0"/>
        <v>3642</v>
      </c>
      <c r="J15" s="7"/>
      <c r="K15" s="7"/>
    </row>
    <row r="16" spans="1:11" ht="12.75" customHeight="1">
      <c r="A16" s="8" t="s">
        <v>14</v>
      </c>
      <c r="B16" s="5">
        <v>650</v>
      </c>
      <c r="C16" s="5">
        <v>268</v>
      </c>
      <c r="D16" s="5">
        <v>138</v>
      </c>
      <c r="E16" s="5">
        <v>169</v>
      </c>
      <c r="F16" s="5">
        <v>380</v>
      </c>
      <c r="G16" s="5">
        <v>26</v>
      </c>
      <c r="H16" s="5">
        <f t="shared" si="0"/>
        <v>1631</v>
      </c>
      <c r="J16" s="7"/>
      <c r="K16" s="7"/>
    </row>
    <row r="17" spans="1:11" ht="12.75" customHeight="1">
      <c r="A17" s="8" t="s">
        <v>15</v>
      </c>
      <c r="B17" s="5">
        <v>411</v>
      </c>
      <c r="C17" s="5">
        <v>242</v>
      </c>
      <c r="D17" s="5">
        <v>23</v>
      </c>
      <c r="E17" s="5">
        <v>125</v>
      </c>
      <c r="F17" s="5">
        <v>207</v>
      </c>
      <c r="G17" s="5">
        <v>47</v>
      </c>
      <c r="H17" s="5">
        <f t="shared" si="0"/>
        <v>1055</v>
      </c>
      <c r="J17" s="7"/>
      <c r="K17" s="7"/>
    </row>
    <row r="18" spans="1:11" ht="12.75" customHeight="1">
      <c r="A18" s="8" t="s">
        <v>16</v>
      </c>
      <c r="B18" s="5">
        <v>626</v>
      </c>
      <c r="C18" s="5">
        <v>409</v>
      </c>
      <c r="D18" s="5">
        <v>59</v>
      </c>
      <c r="E18" s="5">
        <v>219</v>
      </c>
      <c r="F18" s="5">
        <v>377</v>
      </c>
      <c r="G18" s="5">
        <v>57</v>
      </c>
      <c r="H18" s="5">
        <f t="shared" si="0"/>
        <v>1747</v>
      </c>
      <c r="J18" s="7"/>
      <c r="K18" s="7"/>
    </row>
    <row r="19" spans="1:8" ht="21.75" customHeight="1">
      <c r="A19" s="41" t="s">
        <v>63</v>
      </c>
      <c r="B19" s="41"/>
      <c r="C19" s="41"/>
      <c r="D19" s="41"/>
      <c r="E19" s="41"/>
      <c r="F19" s="41"/>
      <c r="G19" s="41"/>
      <c r="H19" s="46"/>
    </row>
    <row r="20" spans="1:8" ht="18" customHeight="1">
      <c r="A20" s="8" t="s">
        <v>23</v>
      </c>
      <c r="B20" s="5">
        <v>22989</v>
      </c>
      <c r="C20" s="5">
        <v>32248</v>
      </c>
      <c r="D20" s="5">
        <v>4212</v>
      </c>
      <c r="E20" s="5">
        <v>9748</v>
      </c>
      <c r="F20" s="5">
        <v>16320</v>
      </c>
      <c r="G20" s="5">
        <v>2281</v>
      </c>
      <c r="H20" s="5">
        <f>SUM(B20:G20)</f>
        <v>87798</v>
      </c>
    </row>
    <row r="21" spans="1:8" ht="12.75" customHeight="1">
      <c r="A21" s="8" t="s">
        <v>24</v>
      </c>
      <c r="B21" s="5">
        <f>B22-B20</f>
        <v>25724</v>
      </c>
      <c r="C21" s="5">
        <f aca="true" t="shared" si="1" ref="C21:H21">C22-C20</f>
        <v>57882</v>
      </c>
      <c r="D21" s="5">
        <f t="shared" si="1"/>
        <v>7003</v>
      </c>
      <c r="E21" s="5">
        <f t="shared" si="1"/>
        <v>30110</v>
      </c>
      <c r="F21" s="5">
        <f t="shared" si="1"/>
        <v>37750</v>
      </c>
      <c r="G21" s="5">
        <f t="shared" si="1"/>
        <v>3951</v>
      </c>
      <c r="H21" s="5">
        <f t="shared" si="1"/>
        <v>162420</v>
      </c>
    </row>
    <row r="22" spans="1:10" s="9" customFormat="1" ht="12.75" customHeight="1">
      <c r="A22" s="8" t="s">
        <v>1</v>
      </c>
      <c r="B22" s="5">
        <v>48713</v>
      </c>
      <c r="C22" s="5">
        <v>90130</v>
      </c>
      <c r="D22" s="5">
        <v>11215</v>
      </c>
      <c r="E22" s="5">
        <v>39858</v>
      </c>
      <c r="F22" s="5">
        <v>54070</v>
      </c>
      <c r="G22" s="5">
        <v>6232</v>
      </c>
      <c r="H22" s="6">
        <f>SUM(B22:G22)</f>
        <v>250218</v>
      </c>
      <c r="J22" s="30"/>
    </row>
    <row r="23" spans="1:8" s="9" customFormat="1" ht="21.75" customHeight="1">
      <c r="A23" s="22" t="s">
        <v>41</v>
      </c>
      <c r="B23" s="10">
        <f>+B8*100/B22</f>
        <v>11.569806827746186</v>
      </c>
      <c r="C23" s="10">
        <f aca="true" t="shared" si="2" ref="C23:H23">+C8*100/C22</f>
        <v>6.004659935648507</v>
      </c>
      <c r="D23" s="10">
        <f t="shared" si="2"/>
        <v>6.633972358448506</v>
      </c>
      <c r="E23" s="10">
        <f t="shared" si="2"/>
        <v>5.336444377540268</v>
      </c>
      <c r="F23" s="10">
        <f t="shared" si="2"/>
        <v>6.389864989828001</v>
      </c>
      <c r="G23" s="10">
        <f t="shared" si="2"/>
        <v>7.782413350449294</v>
      </c>
      <c r="H23" s="10">
        <f t="shared" si="2"/>
        <v>7.13737620794667</v>
      </c>
    </row>
    <row r="24" spans="1:8" ht="12.75">
      <c r="A24" s="11"/>
      <c r="B24" s="12"/>
      <c r="C24" s="12"/>
      <c r="D24" s="12"/>
      <c r="E24" s="12"/>
      <c r="F24" s="12"/>
      <c r="G24" s="12"/>
      <c r="H24" s="12"/>
    </row>
    <row r="25" spans="1:8" ht="13.5" customHeight="1">
      <c r="A25" s="8" t="s">
        <v>58</v>
      </c>
      <c r="B25" s="8"/>
      <c r="C25" s="8"/>
      <c r="D25" s="8"/>
      <c r="E25" s="8"/>
      <c r="F25" s="8"/>
      <c r="G25" s="8"/>
      <c r="H25" s="8"/>
    </row>
  </sheetData>
  <sheetProtection/>
  <mergeCells count="3">
    <mergeCell ref="A9:H9"/>
    <mergeCell ref="A19:H19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H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2013-11-29T08:19:16Z</cp:lastPrinted>
  <dcterms:created xsi:type="dcterms:W3CDTF">2002-02-26T11:57:08Z</dcterms:created>
  <dcterms:modified xsi:type="dcterms:W3CDTF">2013-11-29T08:22:59Z</dcterms:modified>
  <cp:category/>
  <cp:version/>
  <cp:contentType/>
  <cp:contentStatus/>
</cp:coreProperties>
</file>