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35" windowHeight="4695" activeTab="7"/>
  </bookViews>
  <sheets>
    <sheet name="tav4.7 FATTA segue " sheetId="1" r:id="rId1"/>
    <sheet name="tav4.7 FATTA" sheetId="2" r:id="rId2"/>
    <sheet name="tav4.6 FATTA" sheetId="3" r:id="rId3"/>
    <sheet name="tav4.5 FATTA" sheetId="4" r:id="rId4"/>
    <sheet name="tav4.4 FATTA" sheetId="5" r:id="rId5"/>
    <sheet name="tav4.3  FATTA" sheetId="6" r:id="rId6"/>
    <sheet name="tav4.2 FATTA " sheetId="7" r:id="rId7"/>
    <sheet name="tav4.1 OK" sheetId="8" r:id="rId8"/>
  </sheets>
  <definedNames/>
  <calcPr fullCalcOnLoad="1"/>
</workbook>
</file>

<file path=xl/sharedStrings.xml><?xml version="1.0" encoding="utf-8"?>
<sst xmlns="http://schemas.openxmlformats.org/spreadsheetml/2006/main" count="338" uniqueCount="86">
  <si>
    <t>Numero</t>
  </si>
  <si>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</si>
  <si>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</si>
  <si>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</si>
  <si>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</si>
  <si>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</si>
  <si>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</si>
  <si>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</si>
  <si>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</si>
  <si>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</si>
  <si>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Sicilia</t>
  </si>
  <si>
    <t>Degenti dell'anno</t>
  </si>
  <si>
    <t>Giornate di degenza</t>
  </si>
  <si>
    <t>Totale</t>
  </si>
  <si>
    <t>20-24</t>
  </si>
  <si>
    <t>Italia</t>
  </si>
  <si>
    <t>Fino a 19 anni</t>
  </si>
  <si>
    <t>Istituti di cura privati</t>
  </si>
  <si>
    <t>Sud-Isole</t>
  </si>
  <si>
    <t>Nord-Centro</t>
  </si>
  <si>
    <t>Fonte: Elaborazione su dati ISTAT</t>
  </si>
  <si>
    <t>Istituti di cura pubblici</t>
  </si>
  <si>
    <t>25-34</t>
  </si>
  <si>
    <t>35-44</t>
  </si>
  <si>
    <t>Medici</t>
  </si>
  <si>
    <t>Ausiliari</t>
  </si>
  <si>
    <t>Tumori</t>
  </si>
  <si>
    <t>Malattie del sistema circolatorio</t>
  </si>
  <si>
    <t>Malattie dell'apparato respiratorio</t>
  </si>
  <si>
    <t>Malattie dell'apparato digerente</t>
  </si>
  <si>
    <t>-</t>
  </si>
  <si>
    <t>e provincia di residenza</t>
  </si>
  <si>
    <t>Italia = 100</t>
  </si>
  <si>
    <t>Per 1.000 residenti</t>
  </si>
  <si>
    <t>Per 100 posti letto</t>
  </si>
  <si>
    <t>Spesa in complesso</t>
  </si>
  <si>
    <t>Spesa procapite (euro)</t>
  </si>
  <si>
    <t>Costi</t>
  </si>
  <si>
    <t>Ricavi</t>
  </si>
  <si>
    <t>Saldo mobilità reg.</t>
  </si>
  <si>
    <t>Risultato esercizio</t>
  </si>
  <si>
    <t>Tavola 4.2  Istituti di cura pubblici e privati</t>
  </si>
  <si>
    <t>Tavola 4.3  Personale degli istituti di cura pubblici e privati</t>
  </si>
  <si>
    <t>Tavola 4.4  Indicatori di struttura del personale degli istituti di cura</t>
  </si>
  <si>
    <t>Tavola 4.6  Interruzioni volontarie di gravidanza per classi di età della madre</t>
  </si>
  <si>
    <t>Fonte: Elaborazione su dati Ministero della Salute</t>
  </si>
  <si>
    <t>Tavola 4.1 Indicatori del bilancio del Servizio Sanitario Nazionale (in migliaia di euro)</t>
  </si>
  <si>
    <t>Tavola 4.7 Morti per gruppi di cause e sesso in Sicilia</t>
  </si>
  <si>
    <t>Cause di morte</t>
  </si>
  <si>
    <t>Maschi</t>
  </si>
  <si>
    <t>di cui maligni</t>
  </si>
  <si>
    <t>dello stomaco</t>
  </si>
  <si>
    <t>del colon, retto e ano</t>
  </si>
  <si>
    <t>della trachea, bronchi e polmoni</t>
  </si>
  <si>
    <t>Diabete mellito</t>
  </si>
  <si>
    <t>Malattie del sistema nervoso</t>
  </si>
  <si>
    <t>Altre cause</t>
  </si>
  <si>
    <t>Femmine</t>
  </si>
  <si>
    <r>
      <t xml:space="preserve">Tavola 4.7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Morti per gruppi di cause e sesso in Sicilia</t>
    </r>
  </si>
  <si>
    <t>Maschi e femmine</t>
  </si>
  <si>
    <t>Procapite (euro)</t>
  </si>
  <si>
    <t>2006</t>
  </si>
  <si>
    <t>2007</t>
  </si>
  <si>
    <r>
      <t>45 e oltre</t>
    </r>
    <r>
      <rPr>
        <vertAlign val="superscript"/>
        <sz val="10"/>
        <rFont val="Arial"/>
        <family val="2"/>
      </rPr>
      <t>(a)</t>
    </r>
  </si>
  <si>
    <r>
      <t>(a)</t>
    </r>
    <r>
      <rPr>
        <sz val="10"/>
        <rFont val="Arial"/>
        <family val="2"/>
      </rPr>
      <t xml:space="preserve"> comprende la classe "età non indicata"</t>
    </r>
  </si>
  <si>
    <t>2008</t>
  </si>
  <si>
    <t>Malattie ischemiche del cuore</t>
  </si>
  <si>
    <t>Altre malattie del cuore</t>
  </si>
  <si>
    <t>Malattie cerebrovascolari</t>
  </si>
  <si>
    <t>2009</t>
  </si>
  <si>
    <t>Italia (b)</t>
  </si>
  <si>
    <t>(b) I dati relativi alle regioni Abruzzo, Basilicata, Sicilia e Sardegna sono incompleti</t>
  </si>
  <si>
    <t>Infermieri</t>
  </si>
  <si>
    <t>Amministrativi - Altri</t>
  </si>
  <si>
    <t>2010</t>
  </si>
  <si>
    <t xml:space="preserve">della mammella </t>
  </si>
  <si>
    <t>Cause accidentali e violente*</t>
  </si>
  <si>
    <r>
      <rPr>
        <i/>
        <sz val="10"/>
        <rFont val="Arial"/>
        <family val="2"/>
      </rPr>
      <t>*comprende</t>
    </r>
    <r>
      <rPr>
        <sz val="10"/>
        <rFont val="Arial"/>
        <family val="2"/>
      </rPr>
      <t>: cause esterne di traumatismo e avvelenamento, accidenti, suicidi, omicidi, eventi di intento indeterminato, altre cause di traumatismo e avvelenamento</t>
    </r>
  </si>
  <si>
    <t>Province - 2010</t>
  </si>
  <si>
    <t>Ripartizioni - 2010</t>
  </si>
  <si>
    <t>e regione di residenza</t>
  </si>
  <si>
    <t>Tavola 4.5  Dimissioni dagli istituti di cura per aborto spontaneo per classi di età della madre</t>
  </si>
  <si>
    <t>45 e oltre</t>
  </si>
  <si>
    <t xml:space="preserve">Italia </t>
  </si>
  <si>
    <t>Tasso di utilizzo x 100 p.l utilizzati</t>
  </si>
  <si>
    <t xml:space="preserve">Posti letto utilizzati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</si>
</sst>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  <numFmt numFmtId="189" formatCode="#,##0;\-#,##0;0"/>
    <numFmt numFmtId="190" formatCode="&quot;Attivo&quot;;&quot;Attivo&quot;;&quot;Inattivo&quot;"/>
  </numFmts>
  <fonts count="47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9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4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4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 horizontal="right"/>
    </xf>
    <xf numFmtId="170" fontId="7" fillId="0" borderId="0" xfId="0" applyFont="1" applyAlignment="1">
      <alignment/>
    </xf>
    <xf numFmtId="170" fontId="5" fillId="0" borderId="0" xfId="0" applyFont="1" applyFill="1" applyBorder="1" applyAlignment="1" applyProtection="1">
      <alignment horizontal="left"/>
      <protection locked="0"/>
    </xf>
    <xf numFmtId="170" fontId="5" fillId="0" borderId="0" xfId="0" applyFont="1" applyFill="1" applyBorder="1" applyAlignment="1" applyProtection="1">
      <alignment horizontal="left" vertical="top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 horizontal="right" indent="1"/>
    </xf>
    <xf numFmtId="174" fontId="2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4" applyNumberFormat="1" applyFont="1" applyBorder="1" applyAlignment="1">
      <alignment horizontal="right"/>
    </xf>
    <xf numFmtId="49" fontId="6" fillId="0" borderId="0" xfId="44" applyNumberFormat="1" applyFont="1" applyAlignment="1">
      <alignment/>
    </xf>
    <xf numFmtId="49" fontId="6" fillId="0" borderId="0" xfId="44" applyNumberFormat="1" applyFont="1" applyAlignment="1">
      <alignment/>
    </xf>
    <xf numFmtId="170" fontId="4" fillId="0" borderId="0" xfId="0" applyFont="1" applyBorder="1" applyAlignment="1">
      <alignment horizontal="left"/>
    </xf>
    <xf numFmtId="170" fontId="3" fillId="0" borderId="0" xfId="0" applyFont="1" applyBorder="1" applyAlignment="1">
      <alignment horizontal="center"/>
    </xf>
    <xf numFmtId="17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70" fontId="2" fillId="0" borderId="0" xfId="0" applyFont="1" applyAlignment="1">
      <alignment horizontal="right"/>
    </xf>
    <xf numFmtId="173" fontId="1" fillId="0" borderId="0" xfId="44" applyNumberFormat="1" applyFont="1" applyBorder="1" applyAlignment="1">
      <alignment horizontal="right"/>
    </xf>
    <xf numFmtId="170" fontId="9" fillId="0" borderId="10" xfId="0" applyFont="1" applyBorder="1" applyAlignment="1">
      <alignment/>
    </xf>
    <xf numFmtId="17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/>
    </xf>
    <xf numFmtId="170" fontId="4" fillId="0" borderId="0" xfId="0" applyFont="1" applyAlignment="1">
      <alignment/>
    </xf>
    <xf numFmtId="170" fontId="4" fillId="0" borderId="0" xfId="0" applyFont="1" applyBorder="1" applyAlignment="1">
      <alignment/>
    </xf>
    <xf numFmtId="170" fontId="3" fillId="0" borderId="0" xfId="0" applyFont="1" applyBorder="1" applyAlignment="1">
      <alignment/>
    </xf>
    <xf numFmtId="170" fontId="4" fillId="0" borderId="0" xfId="0" applyFont="1" applyAlignment="1">
      <alignment horizontal="left" vertical="justify"/>
    </xf>
    <xf numFmtId="170" fontId="3" fillId="0" borderId="12" xfId="0" applyFont="1" applyBorder="1" applyAlignment="1">
      <alignment horizontal="center"/>
    </xf>
    <xf numFmtId="170" fontId="3" fillId="0" borderId="0" xfId="0" applyFont="1" applyBorder="1" applyAlignment="1">
      <alignment horizontal="center"/>
    </xf>
    <xf numFmtId="174" fontId="4" fillId="0" borderId="0" xfId="44" applyNumberFormat="1" applyFont="1" applyBorder="1" applyAlignment="1">
      <alignment horizontal="center"/>
    </xf>
    <xf numFmtId="17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173" fontId="4" fillId="0" borderId="0" xfId="44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47925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47925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324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324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47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4479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241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3762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333375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338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767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33850" y="3143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76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338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767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333375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33850" y="9429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767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41338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6767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1338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46767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8674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333375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338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6767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924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9241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814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814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733425</xdr:colOff>
      <xdr:row>28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57054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009650" y="4486275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0673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673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858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0673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673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33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6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7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9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0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55340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1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8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5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6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9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95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6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7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98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50006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7" sqref="H17"/>
    </sheetView>
  </sheetViews>
  <sheetFormatPr defaultColWidth="8.66015625" defaultRowHeight="20.25"/>
  <cols>
    <col min="1" max="1" width="21.41015625" style="1" customWidth="1"/>
    <col min="2" max="2" width="7.66015625" style="1" customWidth="1"/>
    <col min="3" max="16384" width="8.83203125" style="1" customWidth="1"/>
  </cols>
  <sheetData>
    <row r="1" ht="24.75" customHeight="1">
      <c r="A1" s="8" t="s">
        <v>58</v>
      </c>
    </row>
    <row r="2" spans="1:5" ht="49.5" customHeight="1">
      <c r="A2" s="33" t="s">
        <v>48</v>
      </c>
      <c r="B2" s="16" t="s">
        <v>62</v>
      </c>
      <c r="C2" s="16">
        <v>2008</v>
      </c>
      <c r="D2" s="16">
        <v>2009</v>
      </c>
      <c r="E2" s="16" t="s">
        <v>74</v>
      </c>
    </row>
    <row r="3" spans="1:5" ht="19.5" customHeight="1">
      <c r="A3" s="43" t="s">
        <v>59</v>
      </c>
      <c r="B3" s="43"/>
      <c r="C3" s="43"/>
      <c r="D3" s="43"/>
      <c r="E3" s="43"/>
    </row>
    <row r="4" spans="1:2" ht="19.5" customHeight="1">
      <c r="A4" s="31"/>
      <c r="B4" s="31"/>
    </row>
    <row r="5" spans="1:5" ht="12.75" customHeight="1">
      <c r="A5" s="7" t="s">
        <v>26</v>
      </c>
      <c r="B5" s="11">
        <f>'tav4.7 FATTA'!B5+'tav4.7 FATTA'!B26</f>
        <v>12190</v>
      </c>
      <c r="C5" s="11">
        <f>'tav4.7 FATTA'!C5+'tav4.7 FATTA'!C26</f>
        <v>12177</v>
      </c>
      <c r="D5" s="11">
        <f>'tav4.7 FATTA'!D5+'tav4.7 FATTA'!D26</f>
        <v>12364</v>
      </c>
      <c r="E5" s="11">
        <f>'tav4.7 FATTA'!E5+'tav4.7 FATTA'!E26</f>
        <v>12517</v>
      </c>
    </row>
    <row r="6" spans="1:5" ht="12.75" customHeight="1">
      <c r="A6" s="32" t="s">
        <v>50</v>
      </c>
      <c r="B6" s="11"/>
      <c r="D6" s="11"/>
      <c r="E6" s="11"/>
    </row>
    <row r="7" spans="1:5" ht="12.75" customHeight="1">
      <c r="A7" s="26" t="s">
        <v>51</v>
      </c>
      <c r="B7" s="27">
        <f>'tav4.7 FATTA'!B7+'tav4.7 FATTA'!B28</f>
        <v>674</v>
      </c>
      <c r="C7" s="27">
        <f>'tav4.7 FATTA'!C7+'tav4.7 FATTA'!C28</f>
        <v>620</v>
      </c>
      <c r="D7" s="27">
        <f>'tav4.7 FATTA'!D7+'tav4.7 FATTA'!D28</f>
        <v>603</v>
      </c>
      <c r="E7" s="27">
        <f>'tav4.7 FATTA'!E7+'tav4.7 FATTA'!E28</f>
        <v>554</v>
      </c>
    </row>
    <row r="8" spans="1:5" ht="12.75" customHeight="1">
      <c r="A8" s="26" t="s">
        <v>52</v>
      </c>
      <c r="B8" s="27">
        <f>'tav4.7 FATTA'!B8+'tav4.7 FATTA'!B29</f>
        <v>1407</v>
      </c>
      <c r="C8" s="27">
        <f>'tav4.7 FATTA'!C8+'tav4.7 FATTA'!C29</f>
        <v>1374</v>
      </c>
      <c r="D8" s="27">
        <f>'tav4.7 FATTA'!D8+'tav4.7 FATTA'!D29</f>
        <v>835</v>
      </c>
      <c r="E8" s="27">
        <f>'tav4.7 FATTA'!E8+'tav4.7 FATTA'!E29</f>
        <v>1535</v>
      </c>
    </row>
    <row r="9" spans="1:5" ht="12.75" customHeight="1">
      <c r="A9" s="26" t="s">
        <v>53</v>
      </c>
      <c r="B9" s="27">
        <f>'tav4.7 FATTA'!B9+'tav4.7 FATTA'!B30</f>
        <v>2340</v>
      </c>
      <c r="C9" s="27">
        <f>'tav4.7 FATTA'!C9+'tav4.7 FATTA'!C30</f>
        <v>2372</v>
      </c>
      <c r="D9" s="27">
        <f>'tav4.7 FATTA'!D9+'tav4.7 FATTA'!D30</f>
        <v>2395</v>
      </c>
      <c r="E9" s="27">
        <f>'tav4.7 FATTA'!E9+'tav4.7 FATTA'!E30</f>
        <v>2495</v>
      </c>
    </row>
    <row r="10" spans="1:5" ht="15" customHeight="1">
      <c r="A10" s="26" t="s">
        <v>75</v>
      </c>
      <c r="B10" s="27">
        <v>923</v>
      </c>
      <c r="C10" s="27">
        <v>894</v>
      </c>
      <c r="D10" s="27">
        <v>919</v>
      </c>
      <c r="E10" s="27">
        <f>'tav4.7 FATTA'!E10+'tav4.7 FATTA'!E31</f>
        <v>902</v>
      </c>
    </row>
    <row r="11" spans="1:5" ht="15" customHeight="1">
      <c r="A11" s="26"/>
      <c r="B11" s="11"/>
      <c r="D11" s="11"/>
      <c r="E11" s="11"/>
    </row>
    <row r="12" spans="1:5" ht="12.75" customHeight="1">
      <c r="A12" s="7" t="s">
        <v>54</v>
      </c>
      <c r="B12" s="11">
        <f>'tav4.7 FATTA'!B12+'tav4.7 FATTA'!B33</f>
        <v>2563</v>
      </c>
      <c r="C12" s="11">
        <f>'tav4.7 FATTA'!C12+'tav4.7 FATTA'!C33</f>
        <v>2599</v>
      </c>
      <c r="D12" s="11">
        <f>'tav4.7 FATTA'!D12+'tav4.7 FATTA'!D33</f>
        <v>2785</v>
      </c>
      <c r="E12" s="11">
        <f>'tav4.7 FATTA'!E12+'tav4.7 FATTA'!E33</f>
        <v>2752</v>
      </c>
    </row>
    <row r="13" spans="1:5" ht="12.75" customHeight="1">
      <c r="A13" s="7" t="s">
        <v>55</v>
      </c>
      <c r="B13" s="11">
        <f>'tav4.7 FATTA'!B13+'tav4.7 FATTA'!B34</f>
        <v>1516</v>
      </c>
      <c r="C13" s="11">
        <f>'tav4.7 FATTA'!C13+'tav4.7 FATTA'!C34</f>
        <v>1429</v>
      </c>
      <c r="D13" s="11">
        <f>'tav4.7 FATTA'!D13+'tav4.7 FATTA'!D34</f>
        <v>1568</v>
      </c>
      <c r="E13" s="11">
        <f>'tav4.7 FATTA'!E13+'tav4.7 FATTA'!E34</f>
        <v>1547</v>
      </c>
    </row>
    <row r="14" spans="1:5" ht="12.75" customHeight="1">
      <c r="A14" s="7" t="s">
        <v>27</v>
      </c>
      <c r="B14" s="11">
        <f>'tav4.7 FATTA'!B14+'tav4.7 FATTA'!B35</f>
        <v>20099</v>
      </c>
      <c r="C14" s="11">
        <f>'tav4.7 FATTA'!C14+'tav4.7 FATTA'!C35</f>
        <v>19774</v>
      </c>
      <c r="D14" s="11">
        <f>'tav4.7 FATTA'!D14+'tav4.7 FATTA'!D35</f>
        <v>20451</v>
      </c>
      <c r="E14" s="11">
        <f>'tav4.7 FATTA'!E14+'tav4.7 FATTA'!E35</f>
        <v>19381</v>
      </c>
    </row>
    <row r="15" spans="1:5" ht="12.75" customHeight="1">
      <c r="A15" s="26" t="s">
        <v>66</v>
      </c>
      <c r="B15" s="27">
        <f>'tav4.7 FATTA'!B15+'tav4.7 FATTA'!B36</f>
        <v>5520</v>
      </c>
      <c r="C15" s="27">
        <f>'tav4.7 FATTA'!C15+'tav4.7 FATTA'!C36</f>
        <v>5541</v>
      </c>
      <c r="D15" s="27">
        <f>'tav4.7 FATTA'!D15+'tav4.7 FATTA'!D36</f>
        <v>5584</v>
      </c>
      <c r="E15" s="27">
        <f>'tav4.7 FATTA'!E15+'tav4.7 FATTA'!E36</f>
        <v>5399</v>
      </c>
    </row>
    <row r="16" spans="1:5" ht="12.75" customHeight="1">
      <c r="A16" s="26" t="s">
        <v>67</v>
      </c>
      <c r="B16" s="27">
        <f>'tav4.7 FATTA'!B16+'tav4.7 FATTA'!B37</f>
        <v>3497</v>
      </c>
      <c r="C16" s="27">
        <f>'tav4.7 FATTA'!C16+'tav4.7 FATTA'!C37</f>
        <v>3337</v>
      </c>
      <c r="D16" s="27">
        <f>'tav4.7 FATTA'!D16+'tav4.7 FATTA'!D37</f>
        <v>3431</v>
      </c>
      <c r="E16" s="27">
        <f>'tav4.7 FATTA'!E16+'tav4.7 FATTA'!E37</f>
        <v>3645</v>
      </c>
    </row>
    <row r="17" spans="1:5" ht="12.75" customHeight="1">
      <c r="A17" s="26" t="s">
        <v>68</v>
      </c>
      <c r="B17" s="27">
        <f>'tav4.7 FATTA'!B17+'tav4.7 FATTA'!B38</f>
        <v>6854</v>
      </c>
      <c r="C17" s="27">
        <f>'tav4.7 FATTA'!C17+'tav4.7 FATTA'!C38</f>
        <v>6652</v>
      </c>
      <c r="D17" s="27">
        <f>'tav4.7 FATTA'!D17+'tav4.7 FATTA'!D38</f>
        <v>6842</v>
      </c>
      <c r="E17" s="27">
        <f>'tav4.7 FATTA'!E17+'tav4.7 FATTA'!E38</f>
        <v>6356</v>
      </c>
    </row>
    <row r="18" spans="1:5" ht="12.75" customHeight="1">
      <c r="A18" s="7" t="s">
        <v>28</v>
      </c>
      <c r="B18" s="11">
        <f>'tav4.7 FATTA'!B18+'tav4.7 FATTA'!B39</f>
        <v>3056</v>
      </c>
      <c r="C18" s="11">
        <f>'tav4.7 FATTA'!C18+'tav4.7 FATTA'!C39</f>
        <v>2772</v>
      </c>
      <c r="D18" s="11">
        <f>'tav4.7 FATTA'!D18+'tav4.7 FATTA'!D39</f>
        <v>2971</v>
      </c>
      <c r="E18" s="11">
        <f>'tav4.7 FATTA'!E18+'tav4.7 FATTA'!E39</f>
        <v>2859</v>
      </c>
    </row>
    <row r="19" spans="1:5" ht="12.75" customHeight="1">
      <c r="A19" s="7" t="s">
        <v>29</v>
      </c>
      <c r="B19" s="11">
        <f>'tav4.7 FATTA'!B19+'tav4.7 FATTA'!B40</f>
        <v>1677</v>
      </c>
      <c r="C19" s="11">
        <f>'tav4.7 FATTA'!C19+'tav4.7 FATTA'!C40</f>
        <v>1706</v>
      </c>
      <c r="D19" s="11">
        <f>'tav4.7 FATTA'!D19+'tav4.7 FATTA'!D40</f>
        <v>1746</v>
      </c>
      <c r="E19" s="11">
        <f>'tav4.7 FATTA'!E19+'tav4.7 FATTA'!E40</f>
        <v>1651</v>
      </c>
    </row>
    <row r="20" spans="1:5" ht="12.75" customHeight="1">
      <c r="A20" s="7" t="s">
        <v>76</v>
      </c>
      <c r="B20" s="11">
        <f>'tav4.7 FATTA'!B20+'tav4.7 FATTA'!B41</f>
        <v>3324</v>
      </c>
      <c r="C20" s="11">
        <f>'tav4.7 FATTA'!C20+'tav4.7 FATTA'!C41</f>
        <v>3323</v>
      </c>
      <c r="D20" s="11">
        <f>'tav4.7 FATTA'!D20+'tav4.7 FATTA'!D41</f>
        <v>3860</v>
      </c>
      <c r="E20" s="11">
        <f>'tav4.7 FATTA'!E20+'tav4.7 FATTA'!E41</f>
        <v>3105</v>
      </c>
    </row>
    <row r="21" spans="1:5" ht="12.75" customHeight="1">
      <c r="A21" s="7" t="s">
        <v>56</v>
      </c>
      <c r="B21" s="11">
        <f>'tav4.7 FATTA'!B21+'tav4.7 FATTA'!B42</f>
        <v>3148</v>
      </c>
      <c r="C21" s="11">
        <f>'tav4.7 FATTA'!C21+'tav4.7 FATTA'!C42</f>
        <v>3540</v>
      </c>
      <c r="D21" s="11">
        <f>'tav4.7 FATTA'!D21+'tav4.7 FATTA'!D42</f>
        <v>3139</v>
      </c>
      <c r="E21" s="11">
        <f>'tav4.7 FATTA'!E21+'tav4.7 FATTA'!E42</f>
        <v>3731</v>
      </c>
    </row>
    <row r="22" spans="1:5" s="9" customFormat="1" ht="19.5" customHeight="1">
      <c r="A22" s="9" t="s">
        <v>13</v>
      </c>
      <c r="B22" s="35">
        <f>'tav4.7 FATTA'!B22+'tav4.7 FATTA'!B43</f>
        <v>47573</v>
      </c>
      <c r="C22" s="35">
        <f>'tav4.7 FATTA'!C22+'tav4.7 FATTA'!C43</f>
        <v>47320</v>
      </c>
      <c r="D22" s="35">
        <f>'tav4.7 FATTA'!D22+'tav4.7 FATTA'!D43</f>
        <v>48884</v>
      </c>
      <c r="E22" s="35">
        <f>'tav4.7 FATTA'!E22+'tav4.7 FATTA'!E43</f>
        <v>47543</v>
      </c>
    </row>
    <row r="23" spans="1:5" ht="12.75" customHeight="1">
      <c r="A23" s="10"/>
      <c r="B23" s="22"/>
      <c r="C23" s="22"/>
      <c r="D23" s="6"/>
      <c r="E23" s="6"/>
    </row>
    <row r="24" spans="1:2" ht="12.75" customHeight="1">
      <c r="A24" s="7" t="s">
        <v>20</v>
      </c>
      <c r="B24" s="7"/>
    </row>
    <row r="25" spans="1:2" s="5" customFormat="1" ht="12.75" customHeight="1">
      <c r="A25" s="1"/>
      <c r="B25" s="1"/>
    </row>
    <row r="26" spans="1:5" s="5" customFormat="1" ht="12.75" customHeight="1">
      <c r="A26" s="42" t="s">
        <v>77</v>
      </c>
      <c r="B26" s="42"/>
      <c r="C26" s="42"/>
      <c r="D26" s="42"/>
      <c r="E26" s="42"/>
    </row>
    <row r="27" spans="1:5" ht="12.75">
      <c r="A27" s="42"/>
      <c r="B27" s="42"/>
      <c r="C27" s="42"/>
      <c r="D27" s="42"/>
      <c r="E27" s="42"/>
    </row>
    <row r="28" ht="13.5" customHeight="1"/>
    <row r="30" spans="1:2" ht="12.75">
      <c r="A30" s="7"/>
      <c r="B30" s="7"/>
    </row>
  </sheetData>
  <sheetProtection/>
  <mergeCells count="2">
    <mergeCell ref="A26:E27"/>
    <mergeCell ref="A3:E3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B2 E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6" sqref="A6"/>
    </sheetView>
  </sheetViews>
  <sheetFormatPr defaultColWidth="8.66015625" defaultRowHeight="20.25"/>
  <cols>
    <col min="1" max="1" width="25.58203125" style="1" customWidth="1"/>
    <col min="2" max="3" width="7.66015625" style="1" customWidth="1"/>
    <col min="4" max="16384" width="8.83203125" style="1" customWidth="1"/>
  </cols>
  <sheetData>
    <row r="1" ht="24.75" customHeight="1">
      <c r="A1" s="8" t="s">
        <v>47</v>
      </c>
    </row>
    <row r="2" spans="1:5" ht="49.5" customHeight="1">
      <c r="A2" s="33" t="s">
        <v>48</v>
      </c>
      <c r="B2" s="16" t="s">
        <v>62</v>
      </c>
      <c r="C2" s="16" t="s">
        <v>65</v>
      </c>
      <c r="D2" s="16" t="s">
        <v>69</v>
      </c>
      <c r="E2" s="16" t="s">
        <v>74</v>
      </c>
    </row>
    <row r="3" spans="1:5" ht="19.5" customHeight="1">
      <c r="A3" s="43" t="s">
        <v>49</v>
      </c>
      <c r="B3" s="43"/>
      <c r="C3" s="43"/>
      <c r="D3" s="43"/>
      <c r="E3" s="43"/>
    </row>
    <row r="4" spans="1:2" ht="19.5" customHeight="1">
      <c r="A4" s="31"/>
      <c r="B4" s="31"/>
    </row>
    <row r="5" spans="1:5" ht="12.75" customHeight="1">
      <c r="A5" s="40" t="s">
        <v>26</v>
      </c>
      <c r="B5" s="11">
        <v>7028</v>
      </c>
      <c r="C5" s="11">
        <v>7064</v>
      </c>
      <c r="D5" s="11">
        <v>7130</v>
      </c>
      <c r="E5" s="11">
        <v>7133</v>
      </c>
    </row>
    <row r="6" spans="1:5" ht="12.75" customHeight="1">
      <c r="A6" s="41" t="s">
        <v>50</v>
      </c>
      <c r="B6" s="11"/>
      <c r="C6" s="11"/>
      <c r="E6" s="27"/>
    </row>
    <row r="7" spans="1:5" ht="12.75" customHeight="1">
      <c r="A7" s="26" t="s">
        <v>51</v>
      </c>
      <c r="B7" s="27">
        <v>399</v>
      </c>
      <c r="C7" s="27">
        <v>365</v>
      </c>
      <c r="D7" s="27">
        <v>350</v>
      </c>
      <c r="E7" s="27">
        <v>314</v>
      </c>
    </row>
    <row r="8" spans="1:5" ht="12.75" customHeight="1">
      <c r="A8" s="26" t="s">
        <v>52</v>
      </c>
      <c r="B8" s="27">
        <f>572+156</f>
        <v>728</v>
      </c>
      <c r="C8" s="27">
        <v>756</v>
      </c>
      <c r="D8" s="27">
        <f>578+146</f>
        <v>724</v>
      </c>
      <c r="E8" s="27">
        <v>806</v>
      </c>
    </row>
    <row r="9" spans="1:5" ht="12.75" customHeight="1">
      <c r="A9" s="26" t="s">
        <v>53</v>
      </c>
      <c r="B9" s="27">
        <v>1931</v>
      </c>
      <c r="C9" s="27">
        <v>1900</v>
      </c>
      <c r="D9" s="27">
        <v>1949</v>
      </c>
      <c r="E9" s="27">
        <v>2026</v>
      </c>
    </row>
    <row r="10" spans="1:5" ht="17.25" customHeight="1">
      <c r="A10" s="26" t="s">
        <v>75</v>
      </c>
      <c r="B10" s="27" t="s">
        <v>30</v>
      </c>
      <c r="C10" s="34" t="s">
        <v>30</v>
      </c>
      <c r="D10" s="27">
        <v>14</v>
      </c>
      <c r="E10" s="27">
        <v>7</v>
      </c>
    </row>
    <row r="11" spans="1:5" ht="19.5" customHeight="1">
      <c r="A11" s="26"/>
      <c r="B11" s="11"/>
      <c r="D11" s="27"/>
      <c r="E11" s="27"/>
    </row>
    <row r="12" spans="1:5" ht="12.75" customHeight="1">
      <c r="A12" s="7" t="s">
        <v>54</v>
      </c>
      <c r="B12" s="11">
        <v>1055</v>
      </c>
      <c r="C12" s="11">
        <v>1095</v>
      </c>
      <c r="D12" s="11">
        <v>1206</v>
      </c>
      <c r="E12" s="11">
        <v>1200</v>
      </c>
    </row>
    <row r="13" spans="1:5" ht="12.75" customHeight="1">
      <c r="A13" s="7" t="s">
        <v>55</v>
      </c>
      <c r="B13" s="11">
        <v>679</v>
      </c>
      <c r="C13" s="11">
        <v>650</v>
      </c>
      <c r="D13" s="11">
        <v>672</v>
      </c>
      <c r="E13" s="11">
        <v>719</v>
      </c>
    </row>
    <row r="14" spans="1:5" ht="12.75" customHeight="1">
      <c r="A14" s="7" t="s">
        <v>27</v>
      </c>
      <c r="B14" s="11">
        <v>8939</v>
      </c>
      <c r="C14" s="11">
        <v>8945</v>
      </c>
      <c r="D14" s="11">
        <v>9168</v>
      </c>
      <c r="E14" s="11">
        <v>8673</v>
      </c>
    </row>
    <row r="15" spans="1:5" ht="12.75" customHeight="1">
      <c r="A15" s="26" t="s">
        <v>66</v>
      </c>
      <c r="B15" s="27">
        <v>2999</v>
      </c>
      <c r="C15" s="27">
        <v>2993</v>
      </c>
      <c r="D15" s="27">
        <v>3061</v>
      </c>
      <c r="E15" s="27">
        <v>2935</v>
      </c>
    </row>
    <row r="16" spans="1:5" ht="12.75" customHeight="1">
      <c r="A16" s="26" t="s">
        <v>67</v>
      </c>
      <c r="B16" s="27">
        <v>1526</v>
      </c>
      <c r="C16" s="27">
        <v>1506</v>
      </c>
      <c r="D16" s="27">
        <v>1539</v>
      </c>
      <c r="E16" s="27">
        <v>1817</v>
      </c>
    </row>
    <row r="17" spans="1:5" ht="12.75" customHeight="1">
      <c r="A17" s="26" t="s">
        <v>68</v>
      </c>
      <c r="B17" s="27">
        <v>2733</v>
      </c>
      <c r="C17" s="27">
        <v>2758</v>
      </c>
      <c r="D17" s="27">
        <v>2758</v>
      </c>
      <c r="E17" s="27">
        <v>2632</v>
      </c>
    </row>
    <row r="18" spans="1:5" ht="12.75" customHeight="1">
      <c r="A18" s="7" t="s">
        <v>28</v>
      </c>
      <c r="B18" s="11">
        <v>1930</v>
      </c>
      <c r="C18" s="11">
        <v>1785</v>
      </c>
      <c r="D18" s="11">
        <v>1835</v>
      </c>
      <c r="E18" s="11">
        <v>1804</v>
      </c>
    </row>
    <row r="19" spans="1:5" ht="12.75" customHeight="1">
      <c r="A19" s="7" t="s">
        <v>29</v>
      </c>
      <c r="B19" s="11">
        <v>908</v>
      </c>
      <c r="C19" s="11">
        <v>880</v>
      </c>
      <c r="D19" s="11">
        <v>897</v>
      </c>
      <c r="E19" s="11">
        <v>819</v>
      </c>
    </row>
    <row r="20" spans="1:5" ht="12.75" customHeight="1">
      <c r="A20" s="7" t="s">
        <v>76</v>
      </c>
      <c r="B20" s="11">
        <v>1944</v>
      </c>
      <c r="C20" s="11">
        <v>1967</v>
      </c>
      <c r="D20" s="11">
        <v>2238</v>
      </c>
      <c r="E20" s="11">
        <v>2144</v>
      </c>
    </row>
    <row r="21" spans="1:5" ht="12.75" customHeight="1">
      <c r="A21" s="7" t="s">
        <v>56</v>
      </c>
      <c r="B21" s="11">
        <f>B22-(B5+B12+B13+B14+B18+B19+B20)</f>
        <v>1116</v>
      </c>
      <c r="C21" s="11">
        <f>C22-(C5+C12+C13+C14+C18+C19+C20)</f>
        <v>1276</v>
      </c>
      <c r="D21" s="11">
        <f>D22-(D5+D12+D13+D14+D18+D19+D20)</f>
        <v>1024</v>
      </c>
      <c r="E21" s="11">
        <f>E22-(E5+E12+E13+E14+E18+E19+E20)</f>
        <v>1019</v>
      </c>
    </row>
    <row r="22" spans="1:14" s="9" customFormat="1" ht="19.5" customHeight="1">
      <c r="A22" s="9" t="s">
        <v>13</v>
      </c>
      <c r="B22" s="35">
        <v>23599</v>
      </c>
      <c r="C22" s="35">
        <v>23662</v>
      </c>
      <c r="D22" s="35">
        <v>24170</v>
      </c>
      <c r="E22" s="35">
        <v>23511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s="9" customFormat="1" ht="19.5" customHeight="1">
      <c r="A23" s="7"/>
      <c r="B23" s="1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</row>
    <row r="24" spans="1:5" ht="19.5" customHeight="1">
      <c r="A24" s="44" t="s">
        <v>57</v>
      </c>
      <c r="B24" s="44"/>
      <c r="C24" s="44"/>
      <c r="D24" s="44"/>
      <c r="E24" s="44"/>
    </row>
    <row r="25" spans="1:2" ht="12.75" customHeight="1">
      <c r="A25" s="31"/>
      <c r="B25" s="31"/>
    </row>
    <row r="26" spans="1:5" ht="12.75" customHeight="1">
      <c r="A26" s="7" t="s">
        <v>26</v>
      </c>
      <c r="B26" s="11">
        <v>5162</v>
      </c>
      <c r="C26" s="11">
        <v>5113</v>
      </c>
      <c r="D26" s="1">
        <v>5234</v>
      </c>
      <c r="E26" s="1">
        <v>5384</v>
      </c>
    </row>
    <row r="27" spans="1:14" s="5" customFormat="1" ht="12.75" customHeight="1">
      <c r="A27" s="32" t="s">
        <v>50</v>
      </c>
      <c r="B27" s="1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5" customFormat="1" ht="11.25" customHeight="1">
      <c r="A28" s="26" t="s">
        <v>51</v>
      </c>
      <c r="B28" s="27">
        <v>275</v>
      </c>
      <c r="C28" s="27">
        <v>255</v>
      </c>
      <c r="D28" s="27">
        <v>253</v>
      </c>
      <c r="E28" s="1">
        <v>240</v>
      </c>
      <c r="F28" s="1"/>
      <c r="G28" s="1"/>
      <c r="H28" s="1"/>
      <c r="I28" s="1"/>
      <c r="J28" s="1"/>
      <c r="K28" s="1"/>
      <c r="L28" s="1"/>
      <c r="M28" s="1"/>
      <c r="N28" s="1"/>
    </row>
    <row r="29" spans="1:5" ht="12.75">
      <c r="A29" s="26" t="s">
        <v>52</v>
      </c>
      <c r="B29" s="27">
        <v>679</v>
      </c>
      <c r="C29" s="27">
        <v>618</v>
      </c>
      <c r="D29" s="27">
        <v>111</v>
      </c>
      <c r="E29" s="1">
        <v>729</v>
      </c>
    </row>
    <row r="30" spans="1:5" ht="13.5" customHeight="1">
      <c r="A30" s="26" t="s">
        <v>53</v>
      </c>
      <c r="B30" s="27">
        <v>409</v>
      </c>
      <c r="C30" s="27">
        <v>472</v>
      </c>
      <c r="D30" s="27">
        <v>446</v>
      </c>
      <c r="E30" s="1">
        <v>469</v>
      </c>
    </row>
    <row r="31" spans="1:5" ht="12.75">
      <c r="A31" s="26" t="s">
        <v>75</v>
      </c>
      <c r="B31" s="27">
        <v>923</v>
      </c>
      <c r="C31" s="27">
        <v>894</v>
      </c>
      <c r="D31" s="27">
        <v>919</v>
      </c>
      <c r="E31" s="1">
        <v>895</v>
      </c>
    </row>
    <row r="32" spans="1:3" ht="12.75">
      <c r="A32" s="26"/>
      <c r="B32" s="11"/>
      <c r="C32" s="11"/>
    </row>
    <row r="33" spans="1:5" ht="12.75">
      <c r="A33" s="7" t="s">
        <v>54</v>
      </c>
      <c r="B33" s="11">
        <v>1508</v>
      </c>
      <c r="C33" s="11">
        <v>1504</v>
      </c>
      <c r="D33" s="11">
        <v>1579</v>
      </c>
      <c r="E33" s="1">
        <v>1552</v>
      </c>
    </row>
    <row r="34" spans="1:5" ht="12.75">
      <c r="A34" s="7" t="s">
        <v>55</v>
      </c>
      <c r="B34" s="11">
        <v>837</v>
      </c>
      <c r="C34" s="11">
        <v>779</v>
      </c>
      <c r="D34" s="11">
        <v>896</v>
      </c>
      <c r="E34" s="1">
        <v>828</v>
      </c>
    </row>
    <row r="35" spans="1:5" ht="12.75">
      <c r="A35" s="7" t="s">
        <v>27</v>
      </c>
      <c r="B35" s="11">
        <v>11160</v>
      </c>
      <c r="C35" s="11">
        <v>10829</v>
      </c>
      <c r="D35" s="11">
        <v>11283</v>
      </c>
      <c r="E35" s="1">
        <v>10708</v>
      </c>
    </row>
    <row r="36" spans="1:5" ht="12.75">
      <c r="A36" s="26" t="s">
        <v>66</v>
      </c>
      <c r="B36" s="27">
        <v>2521</v>
      </c>
      <c r="C36" s="27">
        <v>2548</v>
      </c>
      <c r="D36" s="27">
        <v>2523</v>
      </c>
      <c r="E36" s="1">
        <v>2464</v>
      </c>
    </row>
    <row r="37" spans="1:5" ht="12.75">
      <c r="A37" s="26" t="s">
        <v>67</v>
      </c>
      <c r="B37" s="27">
        <v>1971</v>
      </c>
      <c r="C37" s="27">
        <v>1831</v>
      </c>
      <c r="D37" s="27">
        <v>1892</v>
      </c>
      <c r="E37" s="1">
        <v>1828</v>
      </c>
    </row>
    <row r="38" spans="1:5" ht="12.75">
      <c r="A38" s="26" t="s">
        <v>68</v>
      </c>
      <c r="B38" s="27">
        <v>4121</v>
      </c>
      <c r="C38" s="27">
        <v>3894</v>
      </c>
      <c r="D38" s="27">
        <v>4084</v>
      </c>
      <c r="E38" s="1">
        <v>3724</v>
      </c>
    </row>
    <row r="39" spans="1:5" ht="12.75">
      <c r="A39" s="7" t="s">
        <v>28</v>
      </c>
      <c r="B39" s="11">
        <v>1126</v>
      </c>
      <c r="C39" s="11">
        <v>987</v>
      </c>
      <c r="D39" s="11">
        <v>1136</v>
      </c>
      <c r="E39" s="1">
        <v>1055</v>
      </c>
    </row>
    <row r="40" spans="1:5" ht="12.75">
      <c r="A40" s="7" t="s">
        <v>29</v>
      </c>
      <c r="B40" s="11">
        <v>769</v>
      </c>
      <c r="C40" s="11">
        <v>826</v>
      </c>
      <c r="D40" s="11">
        <v>849</v>
      </c>
      <c r="E40" s="1">
        <v>832</v>
      </c>
    </row>
    <row r="41" spans="1:5" ht="12.75">
      <c r="A41" s="7" t="s">
        <v>76</v>
      </c>
      <c r="B41" s="11">
        <v>1380</v>
      </c>
      <c r="C41" s="11">
        <v>1356</v>
      </c>
      <c r="D41" s="11">
        <v>1622</v>
      </c>
      <c r="E41" s="1">
        <v>961</v>
      </c>
    </row>
    <row r="42" spans="1:5" ht="12.75">
      <c r="A42" s="7" t="s">
        <v>56</v>
      </c>
      <c r="B42" s="11">
        <f>B43-(B26+B33+B34+B35+B39+B40+B41)</f>
        <v>2032</v>
      </c>
      <c r="C42" s="11">
        <f>C43-(C26+C33+C34+C35+C39+C40+C41)</f>
        <v>2264</v>
      </c>
      <c r="D42" s="11">
        <f>D43-(D26+D33+D34+D35+D39+D40+D41)</f>
        <v>2115</v>
      </c>
      <c r="E42" s="11">
        <f>E43-(E26+E33+E34+E35+E39+E40+E41)</f>
        <v>2712</v>
      </c>
    </row>
    <row r="43" spans="1:5" ht="12.75">
      <c r="A43" s="9" t="s">
        <v>13</v>
      </c>
      <c r="B43" s="35">
        <v>23974</v>
      </c>
      <c r="C43" s="35">
        <v>23658</v>
      </c>
      <c r="D43" s="35">
        <v>24714</v>
      </c>
      <c r="E43" s="35">
        <v>24032</v>
      </c>
    </row>
    <row r="44" spans="1:5" ht="12.75">
      <c r="A44" s="10"/>
      <c r="B44" s="22"/>
      <c r="C44" s="22"/>
      <c r="D44" s="36"/>
      <c r="E44" s="22"/>
    </row>
    <row r="45" spans="1:2" ht="12.75">
      <c r="A45" s="7" t="s">
        <v>20</v>
      </c>
      <c r="B45" s="7"/>
    </row>
    <row r="47" spans="1:5" ht="12.75">
      <c r="A47" s="42" t="s">
        <v>77</v>
      </c>
      <c r="B47" s="42"/>
      <c r="C47" s="42"/>
      <c r="D47" s="42"/>
      <c r="E47" s="42"/>
    </row>
    <row r="48" spans="1:5" ht="12.75">
      <c r="A48" s="42"/>
      <c r="B48" s="42"/>
      <c r="C48" s="42"/>
      <c r="D48" s="42"/>
      <c r="E48" s="42"/>
    </row>
  </sheetData>
  <sheetProtection/>
  <mergeCells count="3">
    <mergeCell ref="A47:E48"/>
    <mergeCell ref="A24:E24"/>
    <mergeCell ref="A3:E3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2" r:id="rId2"/>
  <ignoredErrors>
    <ignoredError sqref="B2:E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6" sqref="J26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44</v>
      </c>
      <c r="B1" s="2"/>
      <c r="C1" s="2"/>
      <c r="D1" s="2"/>
      <c r="E1" s="2"/>
      <c r="F1" s="2"/>
      <c r="G1" s="2"/>
    </row>
    <row r="2" spans="1:7" ht="19.5" customHeight="1">
      <c r="A2" s="14" t="s">
        <v>31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63</v>
      </c>
      <c r="G3" s="15" t="s">
        <v>13</v>
      </c>
    </row>
    <row r="4" spans="1:7" ht="19.5" customHeight="1">
      <c r="A4" s="43" t="s">
        <v>10</v>
      </c>
      <c r="B4" s="43"/>
      <c r="C4" s="43"/>
      <c r="D4" s="43"/>
      <c r="E4" s="43"/>
      <c r="F4" s="43"/>
      <c r="G4" s="43"/>
    </row>
    <row r="5" spans="1:7" ht="12.75" customHeight="1">
      <c r="A5" s="38" t="s">
        <v>61</v>
      </c>
      <c r="B5" s="19">
        <v>741</v>
      </c>
      <c r="C5" s="19">
        <v>1408</v>
      </c>
      <c r="D5" s="19">
        <v>2886</v>
      </c>
      <c r="E5" s="19">
        <v>1811</v>
      </c>
      <c r="F5" s="19">
        <v>47</v>
      </c>
      <c r="G5" s="19">
        <v>6893</v>
      </c>
    </row>
    <row r="6" spans="1:7" ht="12.75" customHeight="1">
      <c r="A6" s="38" t="s">
        <v>62</v>
      </c>
      <c r="B6" s="19">
        <v>868</v>
      </c>
      <c r="C6" s="19">
        <v>1533</v>
      </c>
      <c r="D6" s="19">
        <v>3311</v>
      </c>
      <c r="E6" s="19">
        <v>1994</v>
      </c>
      <c r="F6" s="19">
        <v>59</v>
      </c>
      <c r="G6" s="19">
        <v>7765</v>
      </c>
    </row>
    <row r="7" spans="1:7" ht="12.75" customHeight="1">
      <c r="A7" s="38" t="s">
        <v>65</v>
      </c>
      <c r="B7" s="19">
        <v>778</v>
      </c>
      <c r="C7" s="19">
        <v>1500</v>
      </c>
      <c r="D7" s="19">
        <v>2941</v>
      </c>
      <c r="E7" s="19">
        <v>1878</v>
      </c>
      <c r="F7" s="19">
        <v>60</v>
      </c>
      <c r="G7" s="19">
        <v>7157</v>
      </c>
    </row>
    <row r="8" spans="1:7" ht="12.75" customHeight="1">
      <c r="A8" s="38" t="s">
        <v>69</v>
      </c>
      <c r="B8" s="19">
        <v>846</v>
      </c>
      <c r="C8" s="19">
        <v>1452</v>
      </c>
      <c r="D8" s="19">
        <v>2938</v>
      </c>
      <c r="E8" s="19">
        <v>1939</v>
      </c>
      <c r="F8" s="19">
        <v>57</v>
      </c>
      <c r="G8" s="19">
        <v>7232</v>
      </c>
    </row>
    <row r="9" spans="1:7" ht="12.75" customHeight="1">
      <c r="A9" s="38" t="s">
        <v>74</v>
      </c>
      <c r="B9" s="19">
        <v>1093</v>
      </c>
      <c r="C9" s="19">
        <v>1415</v>
      </c>
      <c r="D9" s="19">
        <v>2902</v>
      </c>
      <c r="E9" s="19">
        <v>1883</v>
      </c>
      <c r="F9" s="19">
        <v>52</v>
      </c>
      <c r="G9" s="19">
        <v>7345</v>
      </c>
    </row>
    <row r="10" spans="1:7" ht="19.5" customHeight="1">
      <c r="A10" s="44" t="s">
        <v>78</v>
      </c>
      <c r="B10" s="44"/>
      <c r="C10" s="44"/>
      <c r="D10" s="44"/>
      <c r="E10" s="44"/>
      <c r="F10" s="44"/>
      <c r="G10" s="44"/>
    </row>
    <row r="11" spans="1:7" ht="12.75" customHeight="1">
      <c r="A11" s="7" t="s">
        <v>1</v>
      </c>
      <c r="B11" s="19">
        <v>89</v>
      </c>
      <c r="C11" s="19">
        <v>87</v>
      </c>
      <c r="D11" s="19">
        <v>168</v>
      </c>
      <c r="E11" s="19">
        <v>146</v>
      </c>
      <c r="F11" s="19">
        <v>5</v>
      </c>
      <c r="G11" s="19">
        <v>495</v>
      </c>
    </row>
    <row r="12" spans="1:7" ht="12.75" customHeight="1">
      <c r="A12" s="7" t="s">
        <v>2</v>
      </c>
      <c r="B12" s="19">
        <v>64</v>
      </c>
      <c r="C12" s="19">
        <v>55</v>
      </c>
      <c r="D12" s="19">
        <v>138</v>
      </c>
      <c r="E12" s="19">
        <v>106</v>
      </c>
      <c r="F12" s="19">
        <v>1</v>
      </c>
      <c r="G12" s="19">
        <v>364</v>
      </c>
    </row>
    <row r="13" spans="1:7" ht="12.75" customHeight="1">
      <c r="A13" s="7" t="s">
        <v>6</v>
      </c>
      <c r="B13" s="19">
        <v>217</v>
      </c>
      <c r="C13" s="19">
        <v>340</v>
      </c>
      <c r="D13" s="19">
        <v>669</v>
      </c>
      <c r="E13" s="19">
        <v>424</v>
      </c>
      <c r="F13" s="19">
        <v>18</v>
      </c>
      <c r="G13" s="19">
        <v>1668</v>
      </c>
    </row>
    <row r="14" spans="1:7" ht="12.75" customHeight="1">
      <c r="A14" s="7" t="s">
        <v>3</v>
      </c>
      <c r="B14" s="19">
        <v>48</v>
      </c>
      <c r="C14" s="19">
        <v>36</v>
      </c>
      <c r="D14" s="19">
        <v>79</v>
      </c>
      <c r="E14" s="19">
        <v>64</v>
      </c>
      <c r="F14" s="19">
        <v>2</v>
      </c>
      <c r="G14" s="19">
        <v>229</v>
      </c>
    </row>
    <row r="15" spans="1:7" ht="12.75" customHeight="1">
      <c r="A15" s="7" t="s">
        <v>4</v>
      </c>
      <c r="B15" s="19">
        <v>131</v>
      </c>
      <c r="C15" s="19">
        <v>196</v>
      </c>
      <c r="D15" s="19">
        <v>335</v>
      </c>
      <c r="E15" s="19">
        <v>229</v>
      </c>
      <c r="F15" s="19">
        <v>4</v>
      </c>
      <c r="G15" s="19">
        <v>895</v>
      </c>
    </row>
    <row r="16" spans="1:7" ht="12.75" customHeight="1">
      <c r="A16" s="7" t="s">
        <v>5</v>
      </c>
      <c r="B16" s="19">
        <v>221</v>
      </c>
      <c r="C16" s="19">
        <v>307</v>
      </c>
      <c r="D16" s="19">
        <v>688</v>
      </c>
      <c r="E16" s="19">
        <v>408</v>
      </c>
      <c r="F16" s="19">
        <v>14</v>
      </c>
      <c r="G16" s="19">
        <v>1638</v>
      </c>
    </row>
    <row r="17" spans="1:7" ht="12.75" customHeight="1">
      <c r="A17" s="7" t="s">
        <v>7</v>
      </c>
      <c r="B17" s="19">
        <v>95</v>
      </c>
      <c r="C17" s="19">
        <v>100</v>
      </c>
      <c r="D17" s="19">
        <v>217</v>
      </c>
      <c r="E17" s="19">
        <v>134</v>
      </c>
      <c r="F17" s="19">
        <v>2</v>
      </c>
      <c r="G17" s="19">
        <v>548</v>
      </c>
    </row>
    <row r="18" spans="1:7" ht="12.75" customHeight="1">
      <c r="A18" s="7" t="s">
        <v>8</v>
      </c>
      <c r="B18" s="19">
        <v>153</v>
      </c>
      <c r="C18" s="19">
        <v>155</v>
      </c>
      <c r="D18" s="19">
        <v>334</v>
      </c>
      <c r="E18" s="19">
        <v>197</v>
      </c>
      <c r="F18" s="19">
        <v>2</v>
      </c>
      <c r="G18" s="19">
        <v>841</v>
      </c>
    </row>
    <row r="19" spans="1:7" ht="12.75" customHeight="1">
      <c r="A19" s="7" t="s">
        <v>9</v>
      </c>
      <c r="B19" s="19">
        <v>75</v>
      </c>
      <c r="C19" s="19">
        <v>139</v>
      </c>
      <c r="D19" s="19">
        <v>274</v>
      </c>
      <c r="E19" s="19">
        <v>175</v>
      </c>
      <c r="F19" s="19">
        <v>4</v>
      </c>
      <c r="G19" s="19">
        <v>667</v>
      </c>
    </row>
    <row r="20" spans="1:7" ht="19.5" customHeight="1">
      <c r="A20" s="44" t="s">
        <v>79</v>
      </c>
      <c r="B20" s="44"/>
      <c r="C20" s="44"/>
      <c r="D20" s="44"/>
      <c r="E20" s="44"/>
      <c r="F20" s="44"/>
      <c r="G20" s="44"/>
    </row>
    <row r="21" spans="1:7" ht="12.75" customHeight="1">
      <c r="A21" s="30" t="s">
        <v>18</v>
      </c>
      <c r="B21" s="19">
        <v>4551</v>
      </c>
      <c r="C21" s="19">
        <v>6560</v>
      </c>
      <c r="D21" s="19">
        <v>14370</v>
      </c>
      <c r="E21" s="19">
        <v>10198</v>
      </c>
      <c r="F21" s="19">
        <v>362</v>
      </c>
      <c r="G21" s="19">
        <v>36041</v>
      </c>
    </row>
    <row r="22" spans="1:7" ht="12.75" customHeight="1">
      <c r="A22" s="7" t="s">
        <v>19</v>
      </c>
      <c r="B22" s="19">
        <v>8866</v>
      </c>
      <c r="C22" s="19">
        <v>14089</v>
      </c>
      <c r="D22" s="19">
        <v>33335</v>
      </c>
      <c r="E22" s="19">
        <v>23234</v>
      </c>
      <c r="F22" s="19">
        <v>632</v>
      </c>
      <c r="G22" s="19">
        <v>80156</v>
      </c>
    </row>
    <row r="23" spans="1:7" s="5" customFormat="1" ht="12.75" customHeight="1">
      <c r="A23" s="7" t="s">
        <v>70</v>
      </c>
      <c r="B23" s="19">
        <v>13417</v>
      </c>
      <c r="C23" s="19">
        <v>20649</v>
      </c>
      <c r="D23" s="19">
        <v>47705</v>
      </c>
      <c r="E23" s="19">
        <v>33432</v>
      </c>
      <c r="F23" s="19">
        <v>994</v>
      </c>
      <c r="G23" s="19">
        <v>116197</v>
      </c>
    </row>
    <row r="24" spans="1:7" s="5" customFormat="1" ht="26.25" customHeight="1">
      <c r="A24" s="18" t="s">
        <v>32</v>
      </c>
      <c r="B24" s="24">
        <f aca="true" t="shared" si="0" ref="B24:G24">+B9/B23*100</f>
        <v>8.146381456361333</v>
      </c>
      <c r="C24" s="24">
        <f t="shared" si="0"/>
        <v>6.852632088721003</v>
      </c>
      <c r="D24" s="24">
        <f t="shared" si="0"/>
        <v>6.08321978828215</v>
      </c>
      <c r="E24" s="24">
        <f t="shared" si="0"/>
        <v>5.632328308207706</v>
      </c>
      <c r="F24" s="24">
        <f t="shared" si="0"/>
        <v>5.23138832997988</v>
      </c>
      <c r="G24" s="24">
        <f t="shared" si="0"/>
        <v>6.321161475769599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20</v>
      </c>
      <c r="B26" s="7"/>
      <c r="C26" s="7"/>
      <c r="D26" s="7"/>
      <c r="E26" s="7"/>
      <c r="F26" s="7"/>
      <c r="G26" s="7"/>
    </row>
    <row r="27" ht="14.25">
      <c r="A27" s="12" t="s">
        <v>64</v>
      </c>
    </row>
    <row r="28" ht="12.75">
      <c r="A28" s="1" t="s">
        <v>71</v>
      </c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2" sqref="B32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12.75" customHeight="1">
      <c r="A1" s="14" t="s">
        <v>81</v>
      </c>
      <c r="B1" s="2"/>
      <c r="C1" s="2"/>
      <c r="D1" s="2"/>
      <c r="E1" s="2"/>
      <c r="F1" s="2"/>
      <c r="G1" s="2"/>
    </row>
    <row r="2" spans="1:7" ht="19.5" customHeight="1">
      <c r="A2" s="14" t="s">
        <v>80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82</v>
      </c>
      <c r="G3" s="15" t="s">
        <v>13</v>
      </c>
    </row>
    <row r="4" spans="1:7" ht="19.5" customHeight="1">
      <c r="A4" s="43" t="s">
        <v>10</v>
      </c>
      <c r="B4" s="43"/>
      <c r="C4" s="43"/>
      <c r="D4" s="43"/>
      <c r="E4" s="43"/>
      <c r="F4" s="43"/>
      <c r="G4" s="43"/>
    </row>
    <row r="5" spans="1:7" ht="12.75" customHeight="1">
      <c r="A5" s="38" t="s">
        <v>61</v>
      </c>
      <c r="B5" s="19">
        <f>177+9</f>
        <v>186</v>
      </c>
      <c r="C5" s="19">
        <v>514</v>
      </c>
      <c r="D5" s="19">
        <f>1190+1609</f>
        <v>2799</v>
      </c>
      <c r="E5" s="19">
        <f>1412+767</f>
        <v>2179</v>
      </c>
      <c r="F5" s="19">
        <v>77</v>
      </c>
      <c r="G5" s="19">
        <f>SUM(B5:F5)</f>
        <v>5755</v>
      </c>
    </row>
    <row r="6" spans="1:7" ht="12.75" customHeight="1">
      <c r="A6" s="38" t="s">
        <v>62</v>
      </c>
      <c r="B6" s="19">
        <f>22+7</f>
        <v>29</v>
      </c>
      <c r="C6" s="19">
        <v>573</v>
      </c>
      <c r="D6" s="19">
        <f>1173+1666</f>
        <v>2839</v>
      </c>
      <c r="E6" s="19">
        <f>1602+792</f>
        <v>2394</v>
      </c>
      <c r="F6" s="19">
        <v>79</v>
      </c>
      <c r="G6" s="19">
        <f>SUM(B6:F6)</f>
        <v>5914</v>
      </c>
    </row>
    <row r="7" spans="1:7" ht="12.75" customHeight="1">
      <c r="A7" s="38" t="s">
        <v>65</v>
      </c>
      <c r="B7" s="19">
        <v>239</v>
      </c>
      <c r="C7" s="19">
        <v>551</v>
      </c>
      <c r="D7" s="19">
        <f>1122+1638</f>
        <v>2760</v>
      </c>
      <c r="E7" s="19">
        <f>1529+813</f>
        <v>2342</v>
      </c>
      <c r="F7" s="19">
        <v>81</v>
      </c>
      <c r="G7" s="19">
        <f>SUM(B7:F7)</f>
        <v>5973</v>
      </c>
    </row>
    <row r="8" spans="1:7" ht="12.75" customHeight="1">
      <c r="A8" s="38" t="s">
        <v>69</v>
      </c>
      <c r="B8" s="19">
        <v>159</v>
      </c>
      <c r="C8" s="19">
        <v>408</v>
      </c>
      <c r="D8" s="19">
        <f>670+1015</f>
        <v>1685</v>
      </c>
      <c r="E8" s="19">
        <f>985+507</f>
        <v>1492</v>
      </c>
      <c r="F8" s="19">
        <v>74</v>
      </c>
      <c r="G8" s="19">
        <f>SUM(B8:F8)</f>
        <v>3818</v>
      </c>
    </row>
    <row r="9" spans="1:7" ht="12.75" customHeight="1">
      <c r="A9" s="38" t="s">
        <v>74</v>
      </c>
      <c r="B9" s="19">
        <f>SUM(B11:B19)</f>
        <v>141</v>
      </c>
      <c r="C9" s="19">
        <f>SUM(C11:C19)</f>
        <v>393</v>
      </c>
      <c r="D9" s="19">
        <f>SUM(D11:D19)</f>
        <v>1860</v>
      </c>
      <c r="E9" s="19">
        <f>SUM(E11:E19)</f>
        <v>1705</v>
      </c>
      <c r="F9" s="19">
        <f>SUM(F11:F19)</f>
        <v>71</v>
      </c>
      <c r="G9" s="19">
        <f>SUM(B9:F9)</f>
        <v>4170</v>
      </c>
    </row>
    <row r="10" spans="1:7" ht="19.5" customHeight="1">
      <c r="A10" s="44" t="s">
        <v>78</v>
      </c>
      <c r="B10" s="44"/>
      <c r="C10" s="44"/>
      <c r="D10" s="44"/>
      <c r="E10" s="44"/>
      <c r="F10" s="44"/>
      <c r="G10" s="44"/>
    </row>
    <row r="11" spans="1:7" ht="12.75" customHeight="1">
      <c r="A11" s="7" t="s">
        <v>1</v>
      </c>
      <c r="B11" s="19">
        <v>7</v>
      </c>
      <c r="C11" s="19">
        <v>31</v>
      </c>
      <c r="D11" s="19">
        <v>189</v>
      </c>
      <c r="E11" s="19">
        <v>151</v>
      </c>
      <c r="F11" s="19">
        <v>10</v>
      </c>
      <c r="G11" s="19">
        <f aca="true" t="shared" si="0" ref="G11:G19">SUM(B11:F11)</f>
        <v>388</v>
      </c>
    </row>
    <row r="12" spans="1:7" ht="12.75" customHeight="1">
      <c r="A12" s="7" t="s">
        <v>2</v>
      </c>
      <c r="B12" s="19">
        <v>11</v>
      </c>
      <c r="C12" s="19">
        <v>26</v>
      </c>
      <c r="D12" s="19">
        <v>98</v>
      </c>
      <c r="E12" s="19">
        <v>72</v>
      </c>
      <c r="F12" s="19">
        <v>6</v>
      </c>
      <c r="G12" s="19">
        <f t="shared" si="0"/>
        <v>213</v>
      </c>
    </row>
    <row r="13" spans="1:7" ht="12.75" customHeight="1">
      <c r="A13" s="7" t="s">
        <v>6</v>
      </c>
      <c r="B13" s="19">
        <v>40</v>
      </c>
      <c r="C13" s="19">
        <v>85</v>
      </c>
      <c r="D13" s="19">
        <v>338</v>
      </c>
      <c r="E13" s="19">
        <v>301</v>
      </c>
      <c r="F13" s="19">
        <v>10</v>
      </c>
      <c r="G13" s="19">
        <f t="shared" si="0"/>
        <v>774</v>
      </c>
    </row>
    <row r="14" spans="1:7" ht="12.75" customHeight="1">
      <c r="A14" s="7" t="s">
        <v>3</v>
      </c>
      <c r="B14" s="19">
        <v>6</v>
      </c>
      <c r="C14" s="19">
        <v>11</v>
      </c>
      <c r="D14" s="19">
        <v>59</v>
      </c>
      <c r="E14" s="19">
        <v>68</v>
      </c>
      <c r="F14" s="19">
        <v>2</v>
      </c>
      <c r="G14" s="19">
        <f t="shared" si="0"/>
        <v>146</v>
      </c>
    </row>
    <row r="15" spans="1:7" ht="12.75" customHeight="1">
      <c r="A15" s="7" t="s">
        <v>4</v>
      </c>
      <c r="B15" s="19">
        <v>21</v>
      </c>
      <c r="C15" s="19">
        <v>86</v>
      </c>
      <c r="D15" s="19">
        <v>376</v>
      </c>
      <c r="E15" s="19">
        <v>420</v>
      </c>
      <c r="F15" s="19">
        <v>19</v>
      </c>
      <c r="G15" s="19">
        <f t="shared" si="0"/>
        <v>922</v>
      </c>
    </row>
    <row r="16" spans="1:7" ht="12.75" customHeight="1">
      <c r="A16" s="7" t="s">
        <v>5</v>
      </c>
      <c r="B16" s="19">
        <v>28</v>
      </c>
      <c r="C16" s="19">
        <v>67</v>
      </c>
      <c r="D16" s="19">
        <v>388</v>
      </c>
      <c r="E16" s="19">
        <v>349</v>
      </c>
      <c r="F16" s="19">
        <v>17</v>
      </c>
      <c r="G16" s="19">
        <f t="shared" si="0"/>
        <v>849</v>
      </c>
    </row>
    <row r="17" spans="1:7" ht="12.75" customHeight="1">
      <c r="A17" s="7" t="s">
        <v>7</v>
      </c>
      <c r="B17" s="19">
        <v>7</v>
      </c>
      <c r="C17" s="19">
        <v>25</v>
      </c>
      <c r="D17" s="19">
        <v>120</v>
      </c>
      <c r="E17" s="19">
        <v>103</v>
      </c>
      <c r="F17" s="19">
        <v>1</v>
      </c>
      <c r="G17" s="19">
        <f t="shared" si="0"/>
        <v>256</v>
      </c>
    </row>
    <row r="18" spans="1:7" ht="12.75" customHeight="1">
      <c r="A18" s="7" t="s">
        <v>8</v>
      </c>
      <c r="B18" s="19">
        <v>15</v>
      </c>
      <c r="C18" s="19">
        <v>37</v>
      </c>
      <c r="D18" s="19">
        <v>142</v>
      </c>
      <c r="E18" s="19">
        <v>136</v>
      </c>
      <c r="F18" s="19">
        <v>2</v>
      </c>
      <c r="G18" s="19">
        <f t="shared" si="0"/>
        <v>332</v>
      </c>
    </row>
    <row r="19" spans="1:7" ht="12.75" customHeight="1">
      <c r="A19" s="7" t="s">
        <v>9</v>
      </c>
      <c r="B19" s="19">
        <v>6</v>
      </c>
      <c r="C19" s="19">
        <v>25</v>
      </c>
      <c r="D19" s="19">
        <v>150</v>
      </c>
      <c r="E19" s="19">
        <v>105</v>
      </c>
      <c r="F19" s="19">
        <v>4</v>
      </c>
      <c r="G19" s="19">
        <f t="shared" si="0"/>
        <v>290</v>
      </c>
    </row>
    <row r="20" spans="1:7" ht="19.5" customHeight="1">
      <c r="A20" s="44" t="s">
        <v>79</v>
      </c>
      <c r="B20" s="44"/>
      <c r="C20" s="44"/>
      <c r="D20" s="44"/>
      <c r="E20" s="44"/>
      <c r="F20" s="44"/>
      <c r="G20" s="44"/>
    </row>
    <row r="21" spans="1:7" ht="12.75" customHeight="1">
      <c r="A21" s="7" t="s">
        <v>18</v>
      </c>
      <c r="B21" s="19">
        <v>560</v>
      </c>
      <c r="C21" s="19">
        <v>1788</v>
      </c>
      <c r="D21" s="19">
        <v>10144</v>
      </c>
      <c r="E21" s="19">
        <v>10167</v>
      </c>
      <c r="F21" s="19">
        <v>592</v>
      </c>
      <c r="G21" s="19">
        <f>SUM(B21:F21)</f>
        <v>23251</v>
      </c>
    </row>
    <row r="22" spans="1:7" ht="12.75" customHeight="1">
      <c r="A22" s="7" t="s">
        <v>19</v>
      </c>
      <c r="B22" s="19">
        <f aca="true" t="shared" si="1" ref="B22:G22">B23-B21</f>
        <v>691</v>
      </c>
      <c r="C22" s="19">
        <f t="shared" si="1"/>
        <v>3289</v>
      </c>
      <c r="D22" s="19">
        <f t="shared" si="1"/>
        <v>20276</v>
      </c>
      <c r="E22" s="19">
        <f t="shared" si="1"/>
        <v>25131</v>
      </c>
      <c r="F22" s="19">
        <f t="shared" si="1"/>
        <v>1084</v>
      </c>
      <c r="G22" s="19">
        <f t="shared" si="1"/>
        <v>50471</v>
      </c>
    </row>
    <row r="23" spans="1:7" s="5" customFormat="1" ht="12.75" customHeight="1">
      <c r="A23" s="7" t="s">
        <v>83</v>
      </c>
      <c r="B23" s="19">
        <v>1251</v>
      </c>
      <c r="C23" s="19">
        <v>5077</v>
      </c>
      <c r="D23" s="19">
        <v>30420</v>
      </c>
      <c r="E23" s="19">
        <v>35298</v>
      </c>
      <c r="F23" s="19">
        <v>1676</v>
      </c>
      <c r="G23" s="19">
        <f>B23+C23+D23+E23+F23</f>
        <v>73722</v>
      </c>
    </row>
    <row r="24" spans="1:7" s="5" customFormat="1" ht="26.25" customHeight="1">
      <c r="A24" s="18" t="s">
        <v>32</v>
      </c>
      <c r="B24" s="24">
        <f aca="true" t="shared" si="2" ref="B24:G24">+B9/B23*100</f>
        <v>11.270983213429256</v>
      </c>
      <c r="C24" s="24">
        <f t="shared" si="2"/>
        <v>7.740791806184754</v>
      </c>
      <c r="D24" s="24">
        <f t="shared" si="2"/>
        <v>6.11439842209073</v>
      </c>
      <c r="E24" s="24">
        <f t="shared" si="2"/>
        <v>4.830302000113321</v>
      </c>
      <c r="F24" s="24">
        <f t="shared" si="2"/>
        <v>4.236276849642005</v>
      </c>
      <c r="G24" s="24">
        <f t="shared" si="2"/>
        <v>5.656384796939855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20</v>
      </c>
      <c r="B26" s="7"/>
      <c r="C26" s="7"/>
      <c r="D26" s="7"/>
      <c r="E26" s="7"/>
      <c r="F26" s="7"/>
      <c r="G26" s="7"/>
    </row>
    <row r="27" ht="14.25">
      <c r="A27" s="12"/>
    </row>
    <row r="30" spans="1:7" ht="12.75">
      <c r="A30" s="28"/>
      <c r="B30" s="19"/>
      <c r="C30" s="19"/>
      <c r="D30" s="19"/>
      <c r="E30" s="19"/>
      <c r="F30" s="19"/>
      <c r="G30" s="19"/>
    </row>
    <row r="31" spans="1:7" ht="12.75">
      <c r="A31" s="28"/>
      <c r="B31" s="19"/>
      <c r="C31" s="19"/>
      <c r="D31" s="19"/>
      <c r="E31" s="19"/>
      <c r="F31" s="19"/>
      <c r="G31" s="19"/>
    </row>
    <row r="32" spans="1:7" ht="12.75">
      <c r="A32" s="29"/>
      <c r="B32" s="19"/>
      <c r="C32" s="19"/>
      <c r="D32" s="19"/>
      <c r="E32" s="19"/>
      <c r="F32" s="19"/>
      <c r="G32" s="19"/>
    </row>
    <row r="33" spans="1:7" ht="12.75">
      <c r="A33" s="28"/>
      <c r="B33" s="19"/>
      <c r="C33" s="19"/>
      <c r="D33" s="19"/>
      <c r="E33" s="19"/>
      <c r="F33" s="19"/>
      <c r="G33" s="19"/>
    </row>
    <row r="34" spans="1:7" ht="12.75">
      <c r="A34" s="28"/>
      <c r="B34" s="19"/>
      <c r="C34" s="19"/>
      <c r="D34" s="19"/>
      <c r="E34" s="19"/>
      <c r="F34" s="19"/>
      <c r="G34" s="19"/>
    </row>
    <row r="35" spans="1:7" ht="12.75">
      <c r="A35" s="29"/>
      <c r="B35" s="19"/>
      <c r="C35" s="19"/>
      <c r="D35" s="19"/>
      <c r="E35" s="19"/>
      <c r="F35" s="19"/>
      <c r="G35" s="19"/>
    </row>
    <row r="36" spans="1:7" ht="12.75">
      <c r="A36" s="28"/>
      <c r="B36" s="19"/>
      <c r="C36" s="19"/>
      <c r="D36" s="19"/>
      <c r="E36" s="19"/>
      <c r="F36" s="19"/>
      <c r="G36" s="19"/>
    </row>
    <row r="37" spans="1:7" ht="12.75">
      <c r="A37" s="28"/>
      <c r="B37" s="19"/>
      <c r="C37" s="19"/>
      <c r="D37" s="19"/>
      <c r="E37" s="19"/>
      <c r="F37" s="19"/>
      <c r="G37" s="19"/>
    </row>
    <row r="38" spans="1:7" ht="12.75">
      <c r="A38" s="28"/>
      <c r="B38" s="19"/>
      <c r="C38" s="19"/>
      <c r="D38" s="19"/>
      <c r="E38" s="19"/>
      <c r="F38" s="19"/>
      <c r="G38" s="19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6" numberStoredAsText="1" formulaRange="1"/>
    <ignoredError sqref="A5 A8 A6 A9 G5 A7 G7 G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O38" sqref="O38"/>
    </sheetView>
  </sheetViews>
  <sheetFormatPr defaultColWidth="8.66015625" defaultRowHeight="20.25"/>
  <cols>
    <col min="1" max="1" width="8.41015625" style="1" customWidth="1"/>
    <col min="2" max="6" width="8" style="1" customWidth="1"/>
    <col min="7" max="16384" width="8.83203125" style="1" customWidth="1"/>
  </cols>
  <sheetData>
    <row r="1" spans="1:6" ht="24.75" customHeight="1">
      <c r="A1" s="17" t="s">
        <v>43</v>
      </c>
      <c r="B1" s="3"/>
      <c r="C1" s="3"/>
      <c r="D1" s="3"/>
      <c r="E1" s="3"/>
      <c r="F1" s="3"/>
    </row>
    <row r="2" spans="1:6" ht="39.75" customHeight="1">
      <c r="A2" s="15"/>
      <c r="B2" s="16" t="s">
        <v>24</v>
      </c>
      <c r="C2" s="16" t="s">
        <v>25</v>
      </c>
      <c r="D2" s="47" t="s">
        <v>73</v>
      </c>
      <c r="E2" s="47"/>
      <c r="F2" s="16" t="s">
        <v>13</v>
      </c>
    </row>
    <row r="3" spans="1:6" ht="19.5" customHeight="1">
      <c r="A3" s="43" t="s">
        <v>33</v>
      </c>
      <c r="B3" s="43"/>
      <c r="C3" s="43"/>
      <c r="D3" s="43"/>
      <c r="E3" s="43"/>
      <c r="F3" s="43"/>
    </row>
    <row r="4" spans="1:6" ht="15.75" customHeight="1">
      <c r="A4" s="44" t="s">
        <v>10</v>
      </c>
      <c r="B4" s="44"/>
      <c r="C4" s="44"/>
      <c r="D4" s="44"/>
      <c r="E4" s="44"/>
      <c r="F4" s="44"/>
    </row>
    <row r="5" spans="1:6" ht="12.75" customHeight="1">
      <c r="A5" s="38" t="s">
        <v>62</v>
      </c>
      <c r="B5" s="23">
        <v>2.2</v>
      </c>
      <c r="C5" s="23">
        <v>3.8</v>
      </c>
      <c r="D5" s="45">
        <v>3.2</v>
      </c>
      <c r="E5" s="45"/>
      <c r="F5" s="23">
        <v>9.2</v>
      </c>
    </row>
    <row r="6" spans="1:6" ht="12.75" customHeight="1">
      <c r="A6" s="38" t="s">
        <v>65</v>
      </c>
      <c r="B6" s="23">
        <v>2.1795232402086704</v>
      </c>
      <c r="C6" s="23">
        <v>3.590853862966744</v>
      </c>
      <c r="D6" s="45">
        <v>3.2</v>
      </c>
      <c r="E6" s="45"/>
      <c r="F6" s="23">
        <v>9</v>
      </c>
    </row>
    <row r="7" spans="1:6" ht="12.75" customHeight="1">
      <c r="A7" s="38" t="s">
        <v>69</v>
      </c>
      <c r="B7" s="19" t="s">
        <v>30</v>
      </c>
      <c r="C7" s="19" t="s">
        <v>30</v>
      </c>
      <c r="D7" s="48" t="s">
        <v>30</v>
      </c>
      <c r="E7" s="48"/>
      <c r="F7" s="19" t="s">
        <v>30</v>
      </c>
    </row>
    <row r="8" spans="1:6" ht="12.75" customHeight="1">
      <c r="A8" s="38" t="s">
        <v>74</v>
      </c>
      <c r="B8" s="23">
        <v>2.139940507713704</v>
      </c>
      <c r="C8" s="23">
        <v>3.505392416465802</v>
      </c>
      <c r="D8" s="45">
        <v>3.1036957479348457</v>
      </c>
      <c r="E8" s="45"/>
      <c r="F8" s="23">
        <v>8.749226649772574</v>
      </c>
    </row>
    <row r="9" spans="1:6" ht="19.5" customHeight="1">
      <c r="A9" s="44" t="s">
        <v>78</v>
      </c>
      <c r="B9" s="44"/>
      <c r="C9" s="44"/>
      <c r="D9" s="44"/>
      <c r="E9" s="44"/>
      <c r="F9" s="44"/>
    </row>
    <row r="10" spans="1:6" ht="12.75" customHeight="1">
      <c r="A10" s="7" t="s">
        <v>1</v>
      </c>
      <c r="B10" s="23">
        <v>0.8392033515270858</v>
      </c>
      <c r="C10" s="23">
        <v>1.8744410817573491</v>
      </c>
      <c r="D10" s="45">
        <v>1.4383196549794937</v>
      </c>
      <c r="E10" s="45"/>
      <c r="F10" s="23">
        <v>4.154166721732503</v>
      </c>
    </row>
    <row r="11" spans="1:6" ht="12.75" customHeight="1">
      <c r="A11" s="7" t="s">
        <v>2</v>
      </c>
      <c r="B11" s="23">
        <v>1.5014959757699768</v>
      </c>
      <c r="C11" s="23">
        <v>3.5660529424536946</v>
      </c>
      <c r="D11" s="45">
        <v>2.690180289921208</v>
      </c>
      <c r="E11" s="45"/>
      <c r="F11" s="23">
        <v>7.757729208144879</v>
      </c>
    </row>
    <row r="12" spans="1:6" ht="12.75" customHeight="1">
      <c r="A12" s="7" t="s">
        <v>6</v>
      </c>
      <c r="B12" s="23">
        <v>2.8015752668789404</v>
      </c>
      <c r="C12" s="23">
        <v>4.080355856934357</v>
      </c>
      <c r="D12" s="45">
        <v>3.592327683398144</v>
      </c>
      <c r="E12" s="45"/>
      <c r="F12" s="23">
        <v>10.474258807211442</v>
      </c>
    </row>
    <row r="13" spans="1:6" ht="12.75" customHeight="1">
      <c r="A13" s="7" t="s">
        <v>3</v>
      </c>
      <c r="B13" s="23">
        <v>1.91320984433429</v>
      </c>
      <c r="C13" s="23">
        <v>3.9597646172130907</v>
      </c>
      <c r="D13" s="45">
        <v>5.443951647969389</v>
      </c>
      <c r="E13" s="45"/>
      <c r="F13" s="23">
        <v>11.316926109516771</v>
      </c>
    </row>
    <row r="14" spans="1:6" ht="12.75" customHeight="1">
      <c r="A14" s="7" t="s">
        <v>4</v>
      </c>
      <c r="B14" s="23">
        <v>2.932371886553767</v>
      </c>
      <c r="C14" s="23">
        <v>4.49875102678906</v>
      </c>
      <c r="D14" s="45">
        <v>3.5228233984002744</v>
      </c>
      <c r="E14" s="45"/>
      <c r="F14" s="23">
        <v>10.9539463117431</v>
      </c>
    </row>
    <row r="15" spans="1:6" ht="12.75" customHeight="1">
      <c r="A15" s="7" t="s">
        <v>5</v>
      </c>
      <c r="B15" s="23">
        <v>2.5264549523558775</v>
      </c>
      <c r="C15" s="23">
        <v>3.694850337354161</v>
      </c>
      <c r="D15" s="45">
        <v>3.7796790433882825</v>
      </c>
      <c r="E15" s="45"/>
      <c r="F15" s="23">
        <v>10.000984333098321</v>
      </c>
    </row>
    <row r="16" spans="1:6" ht="12.75" customHeight="1">
      <c r="A16" s="7" t="s">
        <v>7</v>
      </c>
      <c r="B16" s="23">
        <v>1.557060295276394</v>
      </c>
      <c r="C16" s="23">
        <v>3.421765568248527</v>
      </c>
      <c r="D16" s="45">
        <v>2.6840454686720094</v>
      </c>
      <c r="E16" s="45"/>
      <c r="F16" s="23">
        <v>7.66287133219693</v>
      </c>
    </row>
    <row r="17" spans="1:6" ht="12.75" customHeight="1">
      <c r="A17" s="7" t="s">
        <v>8</v>
      </c>
      <c r="B17" s="23">
        <v>1.3357376611233553</v>
      </c>
      <c r="C17" s="23">
        <v>2.715999910950823</v>
      </c>
      <c r="D17" s="45">
        <v>1.7982986659938507</v>
      </c>
      <c r="E17" s="45"/>
      <c r="F17" s="23">
        <v>5.850036238068029</v>
      </c>
    </row>
    <row r="18" spans="1:6" ht="12.75" customHeight="1">
      <c r="A18" s="7" t="s">
        <v>9</v>
      </c>
      <c r="B18" s="23">
        <v>1.2046978636080472</v>
      </c>
      <c r="C18" s="23">
        <v>2.310912822016197</v>
      </c>
      <c r="D18" s="45">
        <v>1.9009491003701124</v>
      </c>
      <c r="E18" s="45"/>
      <c r="F18" s="23">
        <v>5.416559785994357</v>
      </c>
    </row>
    <row r="19" spans="1:6" ht="19.5" customHeight="1">
      <c r="A19" s="44" t="s">
        <v>79</v>
      </c>
      <c r="B19" s="44"/>
      <c r="C19" s="44"/>
      <c r="D19" s="44"/>
      <c r="E19" s="44"/>
      <c r="F19" s="44"/>
    </row>
    <row r="20" spans="1:6" ht="12.75" customHeight="1">
      <c r="A20" s="7" t="s">
        <v>18</v>
      </c>
      <c r="B20" s="23">
        <v>2.025213291018698</v>
      </c>
      <c r="C20" s="23">
        <v>3.849688844552531</v>
      </c>
      <c r="D20" s="45">
        <v>3.1134432647396513</v>
      </c>
      <c r="E20" s="45"/>
      <c r="F20" s="23">
        <v>8.98834540031088</v>
      </c>
    </row>
    <row r="21" spans="1:6" ht="12.75" customHeight="1">
      <c r="A21" s="7" t="s">
        <v>19</v>
      </c>
      <c r="B21" s="23">
        <v>2.15301651326701</v>
      </c>
      <c r="C21" s="23">
        <v>4.830312087428625</v>
      </c>
      <c r="D21" s="45">
        <v>4.61106720086173</v>
      </c>
      <c r="E21" s="45"/>
      <c r="F21" s="23">
        <v>11.594395801557367</v>
      </c>
    </row>
    <row r="22" spans="1:6" s="5" customFormat="1" ht="12.75" customHeight="1">
      <c r="A22" s="7" t="s">
        <v>15</v>
      </c>
      <c r="B22" s="23">
        <v>2.108931281172661</v>
      </c>
      <c r="C22" s="23">
        <v>4.492049855078086</v>
      </c>
      <c r="D22" s="45">
        <v>4.094467559221107</v>
      </c>
      <c r="E22" s="45"/>
      <c r="F22" s="23">
        <v>10.695448695471853</v>
      </c>
    </row>
    <row r="23" spans="1:6" ht="19.5" customHeight="1">
      <c r="A23" s="44" t="s">
        <v>34</v>
      </c>
      <c r="B23" s="44"/>
      <c r="C23" s="44"/>
      <c r="D23" s="44"/>
      <c r="E23" s="44"/>
      <c r="F23" s="44"/>
    </row>
    <row r="24" spans="1:6" ht="15" customHeight="1">
      <c r="A24" s="44" t="s">
        <v>10</v>
      </c>
      <c r="B24" s="44"/>
      <c r="C24" s="44"/>
      <c r="D24" s="44"/>
      <c r="E24" s="44"/>
      <c r="F24" s="44"/>
    </row>
    <row r="25" spans="1:6" ht="12.75" customHeight="1">
      <c r="A25" s="38" t="s">
        <v>62</v>
      </c>
      <c r="B25" s="23">
        <v>68.1</v>
      </c>
      <c r="C25" s="23">
        <v>117.6</v>
      </c>
      <c r="D25" s="46">
        <v>97.1</v>
      </c>
      <c r="E25" s="46"/>
      <c r="F25" s="23">
        <v>282.8</v>
      </c>
    </row>
    <row r="26" spans="1:6" ht="12.75" customHeight="1">
      <c r="A26" s="38" t="s">
        <v>65</v>
      </c>
      <c r="B26" s="23">
        <v>66.881890723031</v>
      </c>
      <c r="C26" s="23">
        <v>110.1906560272888</v>
      </c>
      <c r="D26" s="46">
        <v>97.2</v>
      </c>
      <c r="E26" s="46"/>
      <c r="F26" s="23">
        <v>274.2401169519401</v>
      </c>
    </row>
    <row r="27" spans="1:6" ht="12.75" customHeight="1">
      <c r="A27" s="38" t="s">
        <v>69</v>
      </c>
      <c r="B27" s="19" t="s">
        <v>30</v>
      </c>
      <c r="C27" s="19" t="s">
        <v>30</v>
      </c>
      <c r="D27" s="48" t="s">
        <v>30</v>
      </c>
      <c r="E27" s="48"/>
      <c r="F27" s="19" t="s">
        <v>30</v>
      </c>
    </row>
    <row r="28" spans="1:6" ht="12.75" customHeight="1">
      <c r="A28" s="38" t="s">
        <v>74</v>
      </c>
      <c r="B28" s="23">
        <v>70.32988483310561</v>
      </c>
      <c r="C28" s="23">
        <v>115.20593402303338</v>
      </c>
      <c r="D28" s="45">
        <v>102.00403409460603</v>
      </c>
      <c r="E28" s="45"/>
      <c r="F28" s="23">
        <v>287.5463595549483</v>
      </c>
    </row>
    <row r="29" spans="1:6" ht="19.5" customHeight="1">
      <c r="A29" s="44" t="s">
        <v>78</v>
      </c>
      <c r="B29" s="44"/>
      <c r="C29" s="44"/>
      <c r="D29" s="44"/>
      <c r="E29" s="44"/>
      <c r="F29" s="44"/>
    </row>
    <row r="30" spans="1:6" ht="12.75" customHeight="1">
      <c r="A30" s="7" t="s">
        <v>1</v>
      </c>
      <c r="B30" s="23">
        <v>45.793269230769226</v>
      </c>
      <c r="C30" s="23">
        <v>102.28365384615385</v>
      </c>
      <c r="D30" s="45">
        <v>78.48557692307693</v>
      </c>
      <c r="E30" s="45"/>
      <c r="F30" s="23">
        <v>226.6826923076923</v>
      </c>
    </row>
    <row r="31" spans="1:6" ht="12.75" customHeight="1">
      <c r="A31" s="7" t="s">
        <v>2</v>
      </c>
      <c r="B31" s="23">
        <v>60.08836524300442</v>
      </c>
      <c r="C31" s="23">
        <v>142.70986745213548</v>
      </c>
      <c r="D31" s="45">
        <v>107.65832106038292</v>
      </c>
      <c r="E31" s="45"/>
      <c r="F31" s="23">
        <v>310.45655375552286</v>
      </c>
    </row>
    <row r="32" spans="1:6" ht="12.75" customHeight="1">
      <c r="A32" s="7" t="s">
        <v>6</v>
      </c>
      <c r="B32" s="23">
        <v>77.16018191005558</v>
      </c>
      <c r="C32" s="23">
        <v>112.3799898938858</v>
      </c>
      <c r="D32" s="45">
        <v>98.9388580090955</v>
      </c>
      <c r="E32" s="45"/>
      <c r="F32" s="23">
        <v>288.4790298130369</v>
      </c>
    </row>
    <row r="33" spans="1:6" ht="12.75" customHeight="1">
      <c r="A33" s="7" t="s">
        <v>3</v>
      </c>
      <c r="B33" s="23">
        <v>40.34229828850856</v>
      </c>
      <c r="C33" s="23">
        <v>83.49633251833741</v>
      </c>
      <c r="D33" s="45">
        <v>114.7921760391198</v>
      </c>
      <c r="E33" s="45"/>
      <c r="F33" s="23">
        <v>238.63080684596576</v>
      </c>
    </row>
    <row r="34" spans="1:6" ht="12.75" customHeight="1">
      <c r="A34" s="7" t="s">
        <v>4</v>
      </c>
      <c r="B34" s="23">
        <v>75.83069620253164</v>
      </c>
      <c r="C34" s="23">
        <v>116.3370253164557</v>
      </c>
      <c r="D34" s="45">
        <v>91.0996835443038</v>
      </c>
      <c r="E34" s="45"/>
      <c r="F34" s="23">
        <v>283.26740506329116</v>
      </c>
    </row>
    <row r="35" spans="1:6" ht="12.75" customHeight="1">
      <c r="A35" s="7" t="s">
        <v>5</v>
      </c>
      <c r="B35" s="23">
        <v>78.33746898263027</v>
      </c>
      <c r="C35" s="23">
        <v>114.56575682382133</v>
      </c>
      <c r="D35" s="45">
        <v>117.19602977667493</v>
      </c>
      <c r="E35" s="45"/>
      <c r="F35" s="23">
        <v>310.0992555831266</v>
      </c>
    </row>
    <row r="36" spans="1:6" ht="12.75" customHeight="1">
      <c r="A36" s="7" t="s">
        <v>7</v>
      </c>
      <c r="B36" s="23">
        <v>69.66292134831461</v>
      </c>
      <c r="C36" s="23">
        <v>153.08988764044943</v>
      </c>
      <c r="D36" s="45">
        <v>120.08426966292134</v>
      </c>
      <c r="E36" s="45"/>
      <c r="F36" s="23">
        <v>342.8370786516854</v>
      </c>
    </row>
    <row r="37" spans="1:6" ht="12.75" customHeight="1">
      <c r="A37" s="7" t="s">
        <v>8</v>
      </c>
      <c r="B37" s="23">
        <v>54.60060667340748</v>
      </c>
      <c r="C37" s="23">
        <v>111.02123356926188</v>
      </c>
      <c r="D37" s="45">
        <v>73.50859453993934</v>
      </c>
      <c r="E37" s="45"/>
      <c r="F37" s="23">
        <v>239.1304347826087</v>
      </c>
    </row>
    <row r="38" spans="1:6" ht="12.75" customHeight="1">
      <c r="A38" s="7" t="s">
        <v>9</v>
      </c>
      <c r="B38" s="23">
        <v>63.91251518833536</v>
      </c>
      <c r="C38" s="23">
        <v>122.60024301336574</v>
      </c>
      <c r="D38" s="45">
        <v>100.8505467800729</v>
      </c>
      <c r="E38" s="45"/>
      <c r="F38" s="23">
        <v>287.363304981774</v>
      </c>
    </row>
    <row r="39" spans="1:6" ht="19.5" customHeight="1">
      <c r="A39" s="44" t="s">
        <v>79</v>
      </c>
      <c r="B39" s="44"/>
      <c r="C39" s="44"/>
      <c r="D39" s="44"/>
      <c r="E39" s="44"/>
      <c r="F39" s="44"/>
    </row>
    <row r="40" spans="1:6" ht="12.75" customHeight="1">
      <c r="A40" s="7" t="s">
        <v>18</v>
      </c>
      <c r="B40" s="23">
        <v>62.16132914550738</v>
      </c>
      <c r="C40" s="23">
        <v>118.16127043766696</v>
      </c>
      <c r="D40" s="45">
        <v>95.56315495934481</v>
      </c>
      <c r="E40" s="45"/>
      <c r="F40" s="23">
        <v>275.8857545425192</v>
      </c>
    </row>
    <row r="41" spans="1:6" ht="12.75" customHeight="1">
      <c r="A41" s="7" t="s">
        <v>19</v>
      </c>
      <c r="B41" s="23">
        <v>58.16202979389157</v>
      </c>
      <c r="C41" s="23">
        <v>130.4870416978437</v>
      </c>
      <c r="D41" s="45">
        <v>124.5643153526971</v>
      </c>
      <c r="E41" s="45"/>
      <c r="F41" s="23">
        <v>313.21338684443236</v>
      </c>
    </row>
    <row r="42" spans="1:6" s="5" customFormat="1" ht="12.75" customHeight="1">
      <c r="A42" s="7" t="s">
        <v>15</v>
      </c>
      <c r="B42" s="23">
        <v>59.428568772543045</v>
      </c>
      <c r="C42" s="23">
        <v>126.58359052541554</v>
      </c>
      <c r="D42" s="45">
        <v>115.37993158070874</v>
      </c>
      <c r="E42" s="45"/>
      <c r="F42" s="23">
        <v>301.3920908786673</v>
      </c>
    </row>
    <row r="43" spans="1:6" ht="12.75">
      <c r="A43" s="10"/>
      <c r="B43" s="6"/>
      <c r="C43" s="6"/>
      <c r="D43" s="6"/>
      <c r="E43" s="6"/>
      <c r="F43" s="6"/>
    </row>
    <row r="44" spans="1:6" ht="13.5" customHeight="1">
      <c r="A44" s="7" t="s">
        <v>20</v>
      </c>
      <c r="B44" s="7"/>
      <c r="C44" s="7"/>
      <c r="D44" s="7"/>
      <c r="E44" s="7"/>
      <c r="F44" s="7"/>
    </row>
  </sheetData>
  <sheetProtection/>
  <mergeCells count="41">
    <mergeCell ref="D37:E37"/>
    <mergeCell ref="D38:E38"/>
    <mergeCell ref="D40:E40"/>
    <mergeCell ref="D41:E41"/>
    <mergeCell ref="D42:E42"/>
    <mergeCell ref="D31:E31"/>
    <mergeCell ref="D32:E32"/>
    <mergeCell ref="A24:F24"/>
    <mergeCell ref="A29:F29"/>
    <mergeCell ref="A23:F23"/>
    <mergeCell ref="D36:E36"/>
    <mergeCell ref="D16:E16"/>
    <mergeCell ref="D17:E17"/>
    <mergeCell ref="D18:E18"/>
    <mergeCell ref="D20:E20"/>
    <mergeCell ref="A19:F19"/>
    <mergeCell ref="D22:E22"/>
    <mergeCell ref="D10:E10"/>
    <mergeCell ref="D11:E11"/>
    <mergeCell ref="D12:E12"/>
    <mergeCell ref="D13:E13"/>
    <mergeCell ref="D14:E14"/>
    <mergeCell ref="D15:E15"/>
    <mergeCell ref="D2:E2"/>
    <mergeCell ref="D5:E5"/>
    <mergeCell ref="A3:F3"/>
    <mergeCell ref="A9:F9"/>
    <mergeCell ref="A4:F4"/>
    <mergeCell ref="D6:E6"/>
    <mergeCell ref="D7:E7"/>
    <mergeCell ref="D8:E8"/>
    <mergeCell ref="D21:E21"/>
    <mergeCell ref="D25:E25"/>
    <mergeCell ref="D26:E26"/>
    <mergeCell ref="D33:E33"/>
    <mergeCell ref="D34:E34"/>
    <mergeCell ref="A39:F39"/>
    <mergeCell ref="D35:E35"/>
    <mergeCell ref="D27:E27"/>
    <mergeCell ref="D28:E28"/>
    <mergeCell ref="D30:E30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B29:F2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B13" sqref="B13:F13"/>
    </sheetView>
  </sheetViews>
  <sheetFormatPr defaultColWidth="8.66015625" defaultRowHeight="20.25"/>
  <cols>
    <col min="1" max="1" width="8.5" style="1" customWidth="1"/>
    <col min="2" max="3" width="8" style="1" customWidth="1"/>
    <col min="4" max="4" width="12.66015625" style="1" customWidth="1"/>
    <col min="5" max="5" width="4" style="1" customWidth="1"/>
    <col min="6" max="6" width="8" style="1" customWidth="1"/>
    <col min="7" max="16384" width="8.83203125" style="1" customWidth="1"/>
  </cols>
  <sheetData>
    <row r="1" spans="1:6" ht="24.75" customHeight="1">
      <c r="A1" s="8" t="s">
        <v>42</v>
      </c>
      <c r="B1" s="2"/>
      <c r="C1" s="2"/>
      <c r="D1" s="2"/>
      <c r="E1" s="2"/>
      <c r="F1" s="3"/>
    </row>
    <row r="2" spans="1:6" ht="39.75" customHeight="1">
      <c r="A2" s="15"/>
      <c r="B2" s="16" t="s">
        <v>24</v>
      </c>
      <c r="C2" s="16" t="s">
        <v>72</v>
      </c>
      <c r="D2" s="47" t="s">
        <v>73</v>
      </c>
      <c r="E2" s="47"/>
      <c r="F2" s="16" t="s">
        <v>13</v>
      </c>
    </row>
    <row r="3" spans="1:6" ht="19.5" customHeight="1">
      <c r="A3" s="43" t="s">
        <v>21</v>
      </c>
      <c r="B3" s="43"/>
      <c r="C3" s="43"/>
      <c r="D3" s="43"/>
      <c r="E3" s="43"/>
      <c r="F3" s="43"/>
    </row>
    <row r="4" spans="1:6" ht="15" customHeight="1">
      <c r="A4" s="44" t="s">
        <v>10</v>
      </c>
      <c r="B4" s="44"/>
      <c r="C4" s="44"/>
      <c r="D4" s="44"/>
      <c r="E4" s="44"/>
      <c r="F4" s="44"/>
    </row>
    <row r="5" spans="1:6" ht="12.75" customHeight="1">
      <c r="A5" s="38" t="s">
        <v>62</v>
      </c>
      <c r="B5" s="19">
        <v>9227</v>
      </c>
      <c r="C5" s="19">
        <v>17324</v>
      </c>
      <c r="D5" s="19">
        <v>13170</v>
      </c>
      <c r="E5" s="19"/>
      <c r="F5" s="19">
        <v>39721</v>
      </c>
    </row>
    <row r="6" spans="1:6" ht="12.75" customHeight="1">
      <c r="A6" s="38" t="s">
        <v>65</v>
      </c>
      <c r="B6" s="19">
        <v>8986</v>
      </c>
      <c r="C6" s="19">
        <v>16278</v>
      </c>
      <c r="D6" s="19">
        <v>13122</v>
      </c>
      <c r="E6" s="19"/>
      <c r="F6" s="19">
        <v>38386</v>
      </c>
    </row>
    <row r="7" spans="1:6" ht="12.75" customHeight="1">
      <c r="A7" s="38" t="s">
        <v>69</v>
      </c>
      <c r="B7" s="19">
        <v>8482</v>
      </c>
      <c r="C7" s="19">
        <v>15779</v>
      </c>
      <c r="D7" s="19">
        <v>12931</v>
      </c>
      <c r="E7" s="19"/>
      <c r="F7" s="19">
        <v>37192</v>
      </c>
    </row>
    <row r="8" spans="1:6" ht="12.75" customHeight="1">
      <c r="A8" s="38" t="s">
        <v>74</v>
      </c>
      <c r="B8" s="19">
        <v>8549</v>
      </c>
      <c r="C8" s="19">
        <v>15852</v>
      </c>
      <c r="D8" s="19">
        <v>12746</v>
      </c>
      <c r="E8" s="19"/>
      <c r="F8" s="19">
        <v>37147</v>
      </c>
    </row>
    <row r="9" spans="1:6" ht="19.5" customHeight="1">
      <c r="A9" s="44" t="s">
        <v>78</v>
      </c>
      <c r="B9" s="44"/>
      <c r="C9" s="44"/>
      <c r="D9" s="44"/>
      <c r="E9" s="44"/>
      <c r="F9" s="44"/>
    </row>
    <row r="10" spans="1:6" ht="12.75" customHeight="1">
      <c r="A10" s="7" t="s">
        <v>1</v>
      </c>
      <c r="B10" s="19">
        <v>371</v>
      </c>
      <c r="C10" s="19">
        <v>811</v>
      </c>
      <c r="D10" s="19">
        <v>580</v>
      </c>
      <c r="E10" s="19"/>
      <c r="F10" s="19">
        <v>1762</v>
      </c>
    </row>
    <row r="11" spans="1:6" ht="12.75" customHeight="1">
      <c r="A11" s="7" t="s">
        <v>2</v>
      </c>
      <c r="B11" s="19">
        <v>341</v>
      </c>
      <c r="C11" s="19">
        <v>921</v>
      </c>
      <c r="D11" s="19">
        <v>647</v>
      </c>
      <c r="E11" s="19"/>
      <c r="F11" s="19">
        <v>1909</v>
      </c>
    </row>
    <row r="12" spans="1:6" ht="12.75" customHeight="1">
      <c r="A12" s="7" t="s">
        <v>6</v>
      </c>
      <c r="B12" s="19">
        <v>2195</v>
      </c>
      <c r="C12" s="19">
        <v>3849</v>
      </c>
      <c r="D12" s="19">
        <v>2851</v>
      </c>
      <c r="E12" s="19"/>
      <c r="F12" s="19">
        <v>8895</v>
      </c>
    </row>
    <row r="13" spans="1:6" ht="12.75" customHeight="1">
      <c r="A13" s="7" t="s">
        <v>3</v>
      </c>
      <c r="B13" s="19">
        <v>330</v>
      </c>
      <c r="C13" s="19">
        <v>683</v>
      </c>
      <c r="D13" s="19">
        <v>939</v>
      </c>
      <c r="E13" s="19"/>
      <c r="F13" s="19">
        <v>1952</v>
      </c>
    </row>
    <row r="14" spans="1:6" ht="12.75" customHeight="1">
      <c r="A14" s="7" t="s">
        <v>4</v>
      </c>
      <c r="B14" s="19">
        <v>1608</v>
      </c>
      <c r="C14" s="19">
        <v>2667</v>
      </c>
      <c r="D14" s="19">
        <v>1878</v>
      </c>
      <c r="E14" s="19"/>
      <c r="F14" s="19">
        <v>6153</v>
      </c>
    </row>
    <row r="15" spans="1:6" ht="12.75" customHeight="1">
      <c r="A15" s="7" t="s">
        <v>5</v>
      </c>
      <c r="B15" s="19">
        <v>2464</v>
      </c>
      <c r="C15" s="19">
        <v>4005</v>
      </c>
      <c r="D15" s="19">
        <v>3848</v>
      </c>
      <c r="E15" s="19"/>
      <c r="F15" s="19">
        <v>10317</v>
      </c>
    </row>
    <row r="16" spans="1:6" ht="12.75" customHeight="1">
      <c r="A16" s="7" t="s">
        <v>7</v>
      </c>
      <c r="B16" s="19">
        <v>461</v>
      </c>
      <c r="C16" s="19">
        <v>1062</v>
      </c>
      <c r="D16" s="19">
        <v>803</v>
      </c>
      <c r="E16" s="19"/>
      <c r="F16" s="19">
        <v>2326</v>
      </c>
    </row>
    <row r="17" spans="1:6" ht="12.75" customHeight="1">
      <c r="A17" s="7" t="s">
        <v>8</v>
      </c>
      <c r="B17" s="19">
        <v>338</v>
      </c>
      <c r="C17" s="19">
        <v>889</v>
      </c>
      <c r="D17" s="19">
        <v>440</v>
      </c>
      <c r="E17" s="19"/>
      <c r="F17" s="19">
        <v>1667</v>
      </c>
    </row>
    <row r="18" spans="1:6" ht="12.75" customHeight="1">
      <c r="A18" s="7" t="s">
        <v>9</v>
      </c>
      <c r="B18" s="19">
        <v>441</v>
      </c>
      <c r="C18" s="19">
        <v>965</v>
      </c>
      <c r="D18" s="19">
        <v>760</v>
      </c>
      <c r="E18" s="19"/>
      <c r="F18" s="19">
        <v>2166</v>
      </c>
    </row>
    <row r="19" spans="1:6" ht="19.5" customHeight="1">
      <c r="A19" s="44" t="s">
        <v>79</v>
      </c>
      <c r="B19" s="44"/>
      <c r="C19" s="44"/>
      <c r="D19" s="44"/>
      <c r="E19" s="44"/>
      <c r="F19" s="44"/>
    </row>
    <row r="20" spans="1:6" ht="12.75" customHeight="1">
      <c r="A20" s="7" t="s">
        <v>18</v>
      </c>
      <c r="B20" s="19">
        <v>35020</v>
      </c>
      <c r="C20" s="19">
        <v>71644</v>
      </c>
      <c r="D20" s="19">
        <f>+F20-B20-C20</f>
        <v>51640</v>
      </c>
      <c r="E20" s="19"/>
      <c r="F20" s="19">
        <v>158304</v>
      </c>
    </row>
    <row r="21" spans="1:6" ht="12.75" customHeight="1">
      <c r="A21" s="7" t="s">
        <v>19</v>
      </c>
      <c r="B21" s="19">
        <f>+B22-B20</f>
        <v>72241</v>
      </c>
      <c r="C21" s="19">
        <f>+C22-C20</f>
        <v>176061</v>
      </c>
      <c r="D21" s="19">
        <f>+D22-D20</f>
        <v>158544</v>
      </c>
      <c r="E21" s="19"/>
      <c r="F21" s="19">
        <f>+F22-F20</f>
        <v>406846</v>
      </c>
    </row>
    <row r="22" spans="1:6" s="5" customFormat="1" ht="12.75" customHeight="1">
      <c r="A22" s="7" t="s">
        <v>15</v>
      </c>
      <c r="B22" s="19">
        <v>107261</v>
      </c>
      <c r="C22" s="19">
        <v>247705</v>
      </c>
      <c r="D22" s="19">
        <f>+F22-B22-C22</f>
        <v>210184</v>
      </c>
      <c r="E22" s="19"/>
      <c r="F22" s="19">
        <v>565150</v>
      </c>
    </row>
    <row r="23" spans="1:6" s="5" customFormat="1" ht="21.75" customHeight="1">
      <c r="A23" s="18" t="s">
        <v>32</v>
      </c>
      <c r="B23" s="24">
        <f>B8/B22*100</f>
        <v>7.970278106674374</v>
      </c>
      <c r="C23" s="24">
        <f>C8/C22*100</f>
        <v>6.399547849256172</v>
      </c>
      <c r="D23" s="24">
        <f>D8/D22*100</f>
        <v>6.064210406120352</v>
      </c>
      <c r="E23" s="24"/>
      <c r="F23" s="24">
        <f>F8/F22*100</f>
        <v>6.5729452357781115</v>
      </c>
    </row>
    <row r="24" spans="1:6" ht="19.5" customHeight="1">
      <c r="A24" s="44" t="s">
        <v>17</v>
      </c>
      <c r="B24" s="44"/>
      <c r="C24" s="44"/>
      <c r="D24" s="44"/>
      <c r="E24" s="44"/>
      <c r="F24" s="44"/>
    </row>
    <row r="25" spans="1:6" ht="15" customHeight="1">
      <c r="A25" s="44" t="s">
        <v>10</v>
      </c>
      <c r="B25" s="44"/>
      <c r="C25" s="44"/>
      <c r="D25" s="44"/>
      <c r="E25" s="44"/>
      <c r="F25" s="44"/>
    </row>
    <row r="26" spans="1:6" ht="12.75" customHeight="1">
      <c r="A26" s="38" t="s">
        <v>62</v>
      </c>
      <c r="B26" s="19">
        <v>1891</v>
      </c>
      <c r="C26" s="19">
        <v>1858</v>
      </c>
      <c r="D26" s="19">
        <v>2675</v>
      </c>
      <c r="E26" s="19"/>
      <c r="F26" s="19">
        <v>6424</v>
      </c>
    </row>
    <row r="27" spans="1:6" ht="12.75" customHeight="1">
      <c r="A27" s="38" t="s">
        <v>65</v>
      </c>
      <c r="B27" s="19">
        <v>1994</v>
      </c>
      <c r="C27" s="19">
        <v>1812</v>
      </c>
      <c r="D27" s="19">
        <v>2830</v>
      </c>
      <c r="E27" s="19"/>
      <c r="F27" s="19">
        <v>6636</v>
      </c>
    </row>
    <row r="28" spans="1:6" ht="12.75" customHeight="1">
      <c r="A28" s="38" t="s">
        <v>69</v>
      </c>
      <c r="B28" s="19" t="s">
        <v>30</v>
      </c>
      <c r="C28" s="19" t="s">
        <v>30</v>
      </c>
      <c r="D28" s="19" t="s">
        <v>30</v>
      </c>
      <c r="F28" s="19" t="s">
        <v>30</v>
      </c>
    </row>
    <row r="29" spans="1:6" ht="12.75" customHeight="1">
      <c r="A29" s="38" t="s">
        <v>74</v>
      </c>
      <c r="B29" s="19">
        <v>2260</v>
      </c>
      <c r="C29" s="19">
        <v>1854</v>
      </c>
      <c r="D29" s="19">
        <v>2931</v>
      </c>
      <c r="E29" s="19"/>
      <c r="F29" s="19">
        <v>7046</v>
      </c>
    </row>
    <row r="30" spans="1:6" ht="19.5" customHeight="1">
      <c r="A30" s="44" t="s">
        <v>78</v>
      </c>
      <c r="B30" s="44"/>
      <c r="C30" s="44"/>
      <c r="D30" s="44"/>
      <c r="E30" s="44"/>
      <c r="F30" s="44"/>
    </row>
    <row r="31" spans="1:6" ht="12.75" customHeight="1">
      <c r="A31" s="7" t="s">
        <v>1</v>
      </c>
      <c r="B31" s="19">
        <v>10</v>
      </c>
      <c r="C31" s="19">
        <v>40</v>
      </c>
      <c r="D31" s="19">
        <v>73</v>
      </c>
      <c r="E31" s="19"/>
      <c r="F31" s="19">
        <v>124</v>
      </c>
    </row>
    <row r="32" spans="1:6" ht="12.75" customHeight="1">
      <c r="A32" s="7" t="s">
        <v>2</v>
      </c>
      <c r="B32" s="19">
        <v>67</v>
      </c>
      <c r="C32" s="19">
        <v>48</v>
      </c>
      <c r="D32" s="19">
        <f aca="true" t="shared" si="0" ref="D32:D39">+F32-B32-C32</f>
        <v>84</v>
      </c>
      <c r="E32" s="19"/>
      <c r="F32" s="19">
        <v>199</v>
      </c>
    </row>
    <row r="33" spans="1:6" ht="12.75" customHeight="1">
      <c r="A33" s="7" t="s">
        <v>6</v>
      </c>
      <c r="B33" s="19">
        <v>859</v>
      </c>
      <c r="C33" s="19">
        <v>599</v>
      </c>
      <c r="D33" s="19">
        <f t="shared" si="0"/>
        <v>1065</v>
      </c>
      <c r="E33" s="19"/>
      <c r="F33" s="19">
        <v>2523</v>
      </c>
    </row>
    <row r="34" spans="1:6" ht="12.75" customHeight="1">
      <c r="A34" s="7" t="s">
        <v>3</v>
      </c>
      <c r="B34" s="19" t="s">
        <v>30</v>
      </c>
      <c r="C34" s="19" t="s">
        <v>30</v>
      </c>
      <c r="D34" s="19" t="s">
        <v>30</v>
      </c>
      <c r="E34" s="19"/>
      <c r="F34" s="19" t="s">
        <v>30</v>
      </c>
    </row>
    <row r="35" spans="1:6" ht="12.75" customHeight="1">
      <c r="A35" s="7" t="s">
        <v>4</v>
      </c>
      <c r="B35" s="19">
        <v>309</v>
      </c>
      <c r="C35" s="19">
        <v>274</v>
      </c>
      <c r="D35" s="19">
        <f t="shared" si="0"/>
        <v>425</v>
      </c>
      <c r="E35" s="19"/>
      <c r="F35" s="19">
        <v>1008</v>
      </c>
    </row>
    <row r="36" spans="1:6" ht="12.75" customHeight="1">
      <c r="A36" s="7" t="s">
        <v>5</v>
      </c>
      <c r="B36" s="19">
        <v>693</v>
      </c>
      <c r="C36" s="19">
        <v>612</v>
      </c>
      <c r="D36" s="19">
        <f t="shared" si="0"/>
        <v>875</v>
      </c>
      <c r="E36" s="19"/>
      <c r="F36" s="19">
        <v>2180</v>
      </c>
    </row>
    <row r="37" spans="1:6" ht="12.75" customHeight="1">
      <c r="A37" s="7" t="s">
        <v>7</v>
      </c>
      <c r="B37" s="19">
        <v>35</v>
      </c>
      <c r="C37" s="19">
        <v>28</v>
      </c>
      <c r="D37" s="19">
        <f t="shared" si="0"/>
        <v>52</v>
      </c>
      <c r="E37" s="19"/>
      <c r="F37" s="19">
        <v>115</v>
      </c>
    </row>
    <row r="38" spans="1:6" ht="12.75" customHeight="1">
      <c r="A38" s="7" t="s">
        <v>8</v>
      </c>
      <c r="B38" s="19">
        <v>202</v>
      </c>
      <c r="C38" s="19">
        <v>209</v>
      </c>
      <c r="D38" s="19">
        <f t="shared" si="0"/>
        <v>287</v>
      </c>
      <c r="E38" s="19"/>
      <c r="F38" s="19">
        <v>698</v>
      </c>
    </row>
    <row r="39" spans="1:6" ht="12.75" customHeight="1">
      <c r="A39" s="7" t="s">
        <v>9</v>
      </c>
      <c r="B39" s="19">
        <v>85</v>
      </c>
      <c r="C39" s="19">
        <v>44</v>
      </c>
      <c r="D39" s="19">
        <f t="shared" si="0"/>
        <v>70</v>
      </c>
      <c r="E39" s="19"/>
      <c r="F39" s="19">
        <v>199</v>
      </c>
    </row>
    <row r="40" spans="1:6" ht="19.5" customHeight="1">
      <c r="A40" s="44" t="s">
        <v>79</v>
      </c>
      <c r="B40" s="44"/>
      <c r="C40" s="44"/>
      <c r="D40" s="44"/>
      <c r="E40" s="44"/>
      <c r="F40" s="44"/>
    </row>
    <row r="41" spans="1:6" ht="12.75" customHeight="1">
      <c r="A41" s="7" t="s">
        <v>18</v>
      </c>
      <c r="B41" s="19">
        <v>7333</v>
      </c>
      <c r="C41" s="19">
        <v>8864</v>
      </c>
      <c r="D41" s="19">
        <f>+F41-B41-C41</f>
        <v>13471</v>
      </c>
      <c r="E41" s="19"/>
      <c r="F41" s="19">
        <v>29668</v>
      </c>
    </row>
    <row r="42" spans="1:6" ht="12.75" customHeight="1">
      <c r="A42" s="7" t="s">
        <v>19</v>
      </c>
      <c r="B42" s="19">
        <f>+B43-B41</f>
        <v>13263</v>
      </c>
      <c r="C42" s="19">
        <f>+C43-C41</f>
        <v>15768</v>
      </c>
      <c r="D42" s="19">
        <f>+D43-D41</f>
        <v>24578</v>
      </c>
      <c r="E42" s="19"/>
      <c r="F42" s="19">
        <f>+F43-F41</f>
        <v>53609</v>
      </c>
    </row>
    <row r="43" spans="1:6" s="5" customFormat="1" ht="12.75" customHeight="1">
      <c r="A43" s="9" t="s">
        <v>15</v>
      </c>
      <c r="B43" s="19">
        <v>20596</v>
      </c>
      <c r="C43" s="19">
        <v>24632</v>
      </c>
      <c r="D43" s="19">
        <f>+F43-B43-C43</f>
        <v>38049</v>
      </c>
      <c r="E43" s="19"/>
      <c r="F43" s="19">
        <v>83277</v>
      </c>
    </row>
    <row r="44" spans="1:6" s="5" customFormat="1" ht="21.75" customHeight="1">
      <c r="A44" s="18" t="s">
        <v>32</v>
      </c>
      <c r="B44" s="24">
        <f>B29/B43*100</f>
        <v>10.973004466886774</v>
      </c>
      <c r="C44" s="24">
        <f>C29/C43*100</f>
        <v>7.526794413770705</v>
      </c>
      <c r="D44" s="24">
        <f>D29/D43*100</f>
        <v>7.703224789087755</v>
      </c>
      <c r="E44" s="24"/>
      <c r="F44" s="24">
        <f>F29/F43*100</f>
        <v>8.460919581637187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20</v>
      </c>
      <c r="B46" s="7"/>
      <c r="C46" s="7"/>
      <c r="D46" s="7"/>
      <c r="E46" s="7"/>
      <c r="F46" s="7"/>
    </row>
  </sheetData>
  <sheetProtection/>
  <mergeCells count="9">
    <mergeCell ref="A25:F25"/>
    <mergeCell ref="A30:F30"/>
    <mergeCell ref="A40:F40"/>
    <mergeCell ref="D2:E2"/>
    <mergeCell ref="A3:F3"/>
    <mergeCell ref="A4:F4"/>
    <mergeCell ref="A9:F9"/>
    <mergeCell ref="A19:F19"/>
    <mergeCell ref="A24:F24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C13" sqref="C13"/>
    </sheetView>
  </sheetViews>
  <sheetFormatPr defaultColWidth="8.66015625" defaultRowHeight="20.25"/>
  <cols>
    <col min="1" max="1" width="8.5" style="1" customWidth="1"/>
    <col min="2" max="2" width="7.16015625" style="1" customWidth="1"/>
    <col min="3" max="3" width="7.5" style="1" bestFit="1" customWidth="1"/>
    <col min="4" max="4" width="7.16015625" style="1" customWidth="1"/>
    <col min="5" max="5" width="8.5" style="1" customWidth="1"/>
    <col min="6" max="6" width="8.91015625" style="1" customWidth="1"/>
    <col min="7" max="16384" width="8.83203125" style="1" customWidth="1"/>
  </cols>
  <sheetData>
    <row r="1" spans="1:6" ht="24.75" customHeight="1">
      <c r="A1" s="8" t="s">
        <v>41</v>
      </c>
      <c r="B1" s="2"/>
      <c r="C1" s="2"/>
      <c r="D1" s="2"/>
      <c r="E1" s="2"/>
      <c r="F1" s="2"/>
    </row>
    <row r="2" spans="1:6" ht="39.75" customHeight="1">
      <c r="A2" s="15"/>
      <c r="B2" s="16" t="s">
        <v>0</v>
      </c>
      <c r="C2" s="16" t="s">
        <v>85</v>
      </c>
      <c r="D2" s="16" t="s">
        <v>11</v>
      </c>
      <c r="E2" s="16" t="s">
        <v>12</v>
      </c>
      <c r="F2" s="16" t="s">
        <v>84</v>
      </c>
    </row>
    <row r="3" spans="1:6" ht="15" customHeight="1">
      <c r="A3" s="43" t="s">
        <v>21</v>
      </c>
      <c r="B3" s="43"/>
      <c r="C3" s="43"/>
      <c r="D3" s="43"/>
      <c r="E3" s="43"/>
      <c r="F3" s="43"/>
    </row>
    <row r="4" spans="1:6" ht="15" customHeight="1">
      <c r="A4" s="44" t="s">
        <v>10</v>
      </c>
      <c r="B4" s="44"/>
      <c r="C4" s="44"/>
      <c r="D4" s="44"/>
      <c r="E4" s="44"/>
      <c r="F4" s="44"/>
    </row>
    <row r="5" spans="1:6" ht="12.75" customHeight="1">
      <c r="A5" s="38" t="s">
        <v>62</v>
      </c>
      <c r="B5" s="19">
        <v>71</v>
      </c>
      <c r="C5" s="4">
        <v>12323</v>
      </c>
      <c r="D5" s="4">
        <v>547850</v>
      </c>
      <c r="E5" s="4">
        <v>3535810</v>
      </c>
      <c r="F5" s="23">
        <v>78.61032771996679</v>
      </c>
    </row>
    <row r="6" spans="1:6" ht="12.75" customHeight="1">
      <c r="A6" s="38" t="s">
        <v>65</v>
      </c>
      <c r="B6" s="19">
        <v>69</v>
      </c>
      <c r="C6" s="4">
        <v>12094</v>
      </c>
      <c r="D6" s="4">
        <v>511916</v>
      </c>
      <c r="E6" s="4">
        <v>3376419</v>
      </c>
      <c r="F6" s="23">
        <v>76.4880355027173</v>
      </c>
    </row>
    <row r="7" spans="1:6" ht="12.75" customHeight="1">
      <c r="A7" s="38" t="s">
        <v>69</v>
      </c>
      <c r="B7" s="19">
        <v>69</v>
      </c>
      <c r="C7" s="4">
        <v>11667</v>
      </c>
      <c r="D7" s="19" t="s">
        <v>30</v>
      </c>
      <c r="E7" s="19" t="s">
        <v>30</v>
      </c>
      <c r="F7" s="19" t="s">
        <v>30</v>
      </c>
    </row>
    <row r="8" spans="1:6" ht="12.75" customHeight="1">
      <c r="A8" s="38" t="s">
        <v>74</v>
      </c>
      <c r="B8" s="19">
        <v>67</v>
      </c>
      <c r="C8" s="4">
        <f>SUM(C10:C18)</f>
        <v>11348</v>
      </c>
      <c r="D8" s="4">
        <f>SUM(D10:D18)</f>
        <v>476575</v>
      </c>
      <c r="E8" s="4">
        <f>SUM(E10:E18)</f>
        <v>3287241</v>
      </c>
      <c r="F8" s="23">
        <v>79.36323339819702</v>
      </c>
    </row>
    <row r="9" spans="1:6" ht="19.5" customHeight="1">
      <c r="A9" s="44" t="s">
        <v>78</v>
      </c>
      <c r="B9" s="44"/>
      <c r="C9" s="44"/>
      <c r="D9" s="44"/>
      <c r="E9" s="44"/>
      <c r="F9" s="44"/>
    </row>
    <row r="10" spans="1:6" ht="12.75" customHeight="1">
      <c r="A10" s="7" t="s">
        <v>1</v>
      </c>
      <c r="B10" s="19">
        <v>5</v>
      </c>
      <c r="C10" s="4">
        <v>698</v>
      </c>
      <c r="D10" s="4">
        <v>34671</v>
      </c>
      <c r="E10" s="4">
        <v>189700</v>
      </c>
      <c r="F10" s="23">
        <v>74.45931624602584</v>
      </c>
    </row>
    <row r="11" spans="1:6" ht="12.75" customHeight="1">
      <c r="A11" s="7" t="s">
        <v>2</v>
      </c>
      <c r="B11" s="19">
        <v>6</v>
      </c>
      <c r="C11" s="4">
        <v>563</v>
      </c>
      <c r="D11" s="4">
        <v>26139</v>
      </c>
      <c r="E11" s="4">
        <v>144669</v>
      </c>
      <c r="F11" s="23">
        <v>70.4002530475194</v>
      </c>
    </row>
    <row r="12" spans="1:6" ht="12.75" customHeight="1">
      <c r="A12" s="7" t="s">
        <v>6</v>
      </c>
      <c r="B12" s="19">
        <v>10</v>
      </c>
      <c r="C12" s="4">
        <v>2656</v>
      </c>
      <c r="D12" s="4">
        <v>110174</v>
      </c>
      <c r="E12" s="4">
        <v>736535</v>
      </c>
      <c r="F12" s="23">
        <v>75.97530533091269</v>
      </c>
    </row>
    <row r="13" spans="1:6" ht="12.75" customHeight="1">
      <c r="A13" s="7" t="s">
        <v>3</v>
      </c>
      <c r="B13" s="19">
        <v>5</v>
      </c>
      <c r="C13" s="4">
        <v>818</v>
      </c>
      <c r="D13" s="4">
        <v>20514</v>
      </c>
      <c r="E13" s="4">
        <v>219739</v>
      </c>
      <c r="F13" s="23">
        <v>73.59714639782965</v>
      </c>
    </row>
    <row r="14" spans="1:6" ht="12.75" customHeight="1">
      <c r="A14" s="7" t="s">
        <v>4</v>
      </c>
      <c r="B14" s="19">
        <v>10</v>
      </c>
      <c r="C14" s="4">
        <v>1835</v>
      </c>
      <c r="D14" s="4">
        <v>65546</v>
      </c>
      <c r="E14" s="4">
        <v>490498</v>
      </c>
      <c r="F14" s="23">
        <v>73.23324997200552</v>
      </c>
    </row>
    <row r="15" spans="1:6" ht="12.75" customHeight="1">
      <c r="A15" s="7" t="s">
        <v>5</v>
      </c>
      <c r="B15" s="19">
        <v>13</v>
      </c>
      <c r="C15" s="4">
        <v>2838</v>
      </c>
      <c r="D15" s="4">
        <v>120985</v>
      </c>
      <c r="E15" s="4">
        <v>941075</v>
      </c>
      <c r="F15" s="23">
        <v>90.8487551526736</v>
      </c>
    </row>
    <row r="16" spans="1:6" ht="12.75" customHeight="1">
      <c r="A16" s="7" t="s">
        <v>7</v>
      </c>
      <c r="B16" s="19">
        <v>5</v>
      </c>
      <c r="C16" s="4">
        <v>639</v>
      </c>
      <c r="D16" s="4">
        <v>34207</v>
      </c>
      <c r="E16" s="4">
        <v>183838</v>
      </c>
      <c r="F16" s="23">
        <v>78.82093167835016</v>
      </c>
    </row>
    <row r="17" spans="1:6" ht="12.75" customHeight="1">
      <c r="A17" s="7" t="s">
        <v>8</v>
      </c>
      <c r="B17" s="19">
        <v>6</v>
      </c>
      <c r="C17" s="4">
        <v>651</v>
      </c>
      <c r="D17" s="4">
        <v>31695</v>
      </c>
      <c r="E17" s="4">
        <v>196325</v>
      </c>
      <c r="F17" s="23">
        <v>82.62315089535593</v>
      </c>
    </row>
    <row r="18" spans="1:6" ht="12.75" customHeight="1">
      <c r="A18" s="7" t="s">
        <v>9</v>
      </c>
      <c r="B18" s="19">
        <v>7</v>
      </c>
      <c r="C18" s="4">
        <v>650</v>
      </c>
      <c r="D18" s="4">
        <v>32644</v>
      </c>
      <c r="E18" s="4">
        <v>184862</v>
      </c>
      <c r="F18" s="23">
        <v>77.91865121180189</v>
      </c>
    </row>
    <row r="19" spans="1:6" ht="19.5" customHeight="1">
      <c r="A19" s="44" t="s">
        <v>79</v>
      </c>
      <c r="B19" s="44"/>
      <c r="C19" s="44"/>
      <c r="D19" s="44"/>
      <c r="E19" s="44"/>
      <c r="F19" s="44"/>
    </row>
    <row r="20" spans="1:6" ht="12.75" customHeight="1">
      <c r="A20" s="7" t="s">
        <v>18</v>
      </c>
      <c r="B20" s="19">
        <v>264</v>
      </c>
      <c r="C20" s="4">
        <v>50321</v>
      </c>
      <c r="D20" s="4">
        <v>2053353</v>
      </c>
      <c r="E20" s="4">
        <v>14216850</v>
      </c>
      <c r="F20" s="23">
        <v>77.40361672582567</v>
      </c>
    </row>
    <row r="21" spans="1:6" ht="12.75" customHeight="1">
      <c r="A21" s="7" t="s">
        <v>19</v>
      </c>
      <c r="B21" s="19">
        <v>370</v>
      </c>
      <c r="C21" s="4">
        <f>+C22-C20</f>
        <v>120667</v>
      </c>
      <c r="D21" s="4">
        <f>+D22-D20</f>
        <v>4371806</v>
      </c>
      <c r="E21" s="4">
        <f>+E22-E20</f>
        <v>35446060</v>
      </c>
      <c r="F21" s="23">
        <v>80.4797443797268</v>
      </c>
    </row>
    <row r="22" spans="1:6" s="5" customFormat="1" ht="12.75" customHeight="1">
      <c r="A22" s="7" t="s">
        <v>15</v>
      </c>
      <c r="B22" s="19">
        <v>634</v>
      </c>
      <c r="C22" s="4">
        <v>170988</v>
      </c>
      <c r="D22" s="4">
        <v>6425159</v>
      </c>
      <c r="E22" s="4">
        <v>49662910</v>
      </c>
      <c r="F22" s="23">
        <v>79.57445383494027</v>
      </c>
    </row>
    <row r="23" spans="1:6" s="5" customFormat="1" ht="21.75" customHeight="1">
      <c r="A23" s="18" t="s">
        <v>32</v>
      </c>
      <c r="B23" s="24">
        <f>+B8/B22*100</f>
        <v>10.56782334384858</v>
      </c>
      <c r="C23" s="24">
        <f>+C8/C22*100</f>
        <v>6.6367230448920385</v>
      </c>
      <c r="D23" s="24">
        <f>+D8/D22*100</f>
        <v>7.417326170449634</v>
      </c>
      <c r="E23" s="24">
        <f>+E8/E22*100</f>
        <v>6.619106693506281</v>
      </c>
      <c r="F23" s="19" t="s">
        <v>30</v>
      </c>
    </row>
    <row r="24" spans="1:6" ht="19.5" customHeight="1">
      <c r="A24" s="44" t="s">
        <v>17</v>
      </c>
      <c r="B24" s="44"/>
      <c r="C24" s="44"/>
      <c r="D24" s="44"/>
      <c r="E24" s="44"/>
      <c r="F24" s="44"/>
    </row>
    <row r="25" spans="1:6" ht="15" customHeight="1">
      <c r="A25" s="44" t="s">
        <v>10</v>
      </c>
      <c r="B25" s="44"/>
      <c r="C25" s="44"/>
      <c r="D25" s="44"/>
      <c r="E25" s="44"/>
      <c r="F25" s="44"/>
    </row>
    <row r="26" spans="1:6" ht="12.75" customHeight="1">
      <c r="A26" s="38" t="s">
        <v>62</v>
      </c>
      <c r="B26" s="19">
        <v>65</v>
      </c>
      <c r="C26" s="4">
        <v>3993</v>
      </c>
      <c r="D26" s="4">
        <v>130229</v>
      </c>
      <c r="E26" s="4">
        <v>735317</v>
      </c>
      <c r="F26" s="23">
        <v>50.4524699045247</v>
      </c>
    </row>
    <row r="27" spans="1:6" ht="12.75" customHeight="1">
      <c r="A27" s="38" t="s">
        <v>65</v>
      </c>
      <c r="B27" s="19">
        <v>64</v>
      </c>
      <c r="C27" s="4">
        <v>4323</v>
      </c>
      <c r="D27" s="4">
        <v>136610</v>
      </c>
      <c r="E27" s="4">
        <v>791412</v>
      </c>
      <c r="F27" s="23">
        <v>50.15618910003518</v>
      </c>
    </row>
    <row r="28" spans="1:6" ht="12.75" customHeight="1">
      <c r="A28" s="38" t="s">
        <v>69</v>
      </c>
      <c r="B28" s="19">
        <v>64</v>
      </c>
      <c r="C28" s="4">
        <v>3879</v>
      </c>
      <c r="D28" s="19" t="s">
        <v>30</v>
      </c>
      <c r="E28" s="19" t="s">
        <v>30</v>
      </c>
      <c r="F28" s="19" t="s">
        <v>30</v>
      </c>
    </row>
    <row r="29" spans="1:6" ht="12.75" customHeight="1">
      <c r="A29" s="38" t="s">
        <v>74</v>
      </c>
      <c r="B29" s="19">
        <v>64</v>
      </c>
      <c r="C29" s="4">
        <f>SUM(C31:C39)</f>
        <v>4021</v>
      </c>
      <c r="D29" s="4">
        <f>SUM(D31:D39)</f>
        <v>115950</v>
      </c>
      <c r="E29" s="4">
        <f>SUM(E31:E39)</f>
        <v>796314</v>
      </c>
      <c r="F29" s="23">
        <v>54.25720447104755</v>
      </c>
    </row>
    <row r="30" spans="1:6" ht="19.5" customHeight="1">
      <c r="A30" s="44" t="s">
        <v>78</v>
      </c>
      <c r="B30" s="44"/>
      <c r="C30" s="44"/>
      <c r="D30" s="44"/>
      <c r="E30" s="44"/>
      <c r="F30" s="44"/>
    </row>
    <row r="31" spans="1:6" ht="12.75" customHeight="1">
      <c r="A31" s="7" t="s">
        <v>1</v>
      </c>
      <c r="B31" s="19">
        <v>2</v>
      </c>
      <c r="C31" s="4">
        <v>134</v>
      </c>
      <c r="D31" s="4">
        <v>4627</v>
      </c>
      <c r="E31" s="4">
        <v>19562</v>
      </c>
      <c r="F31" s="23">
        <v>39.99591085667553</v>
      </c>
    </row>
    <row r="32" spans="1:6" ht="12.75" customHeight="1">
      <c r="A32" s="7" t="s">
        <v>2</v>
      </c>
      <c r="B32" s="19">
        <v>2</v>
      </c>
      <c r="C32" s="4">
        <v>116</v>
      </c>
      <c r="D32" s="4">
        <v>3011</v>
      </c>
      <c r="E32" s="4">
        <v>20215</v>
      </c>
      <c r="F32" s="23">
        <v>47.74444969296174</v>
      </c>
    </row>
    <row r="33" spans="1:6" ht="12.75" customHeight="1">
      <c r="A33" s="7" t="s">
        <v>6</v>
      </c>
      <c r="B33" s="19">
        <v>23</v>
      </c>
      <c r="C33" s="4">
        <v>1302</v>
      </c>
      <c r="D33" s="4">
        <v>33741</v>
      </c>
      <c r="E33" s="4">
        <v>250686</v>
      </c>
      <c r="F33" s="23">
        <v>52.7504576731267</v>
      </c>
    </row>
    <row r="34" spans="1:6" ht="12.75" customHeight="1">
      <c r="A34" s="7" t="s">
        <v>3</v>
      </c>
      <c r="B34" s="19" t="s">
        <v>30</v>
      </c>
      <c r="C34" s="19" t="s">
        <v>30</v>
      </c>
      <c r="D34" s="19" t="s">
        <v>30</v>
      </c>
      <c r="E34" s="19" t="s">
        <v>30</v>
      </c>
      <c r="F34" s="19" t="s">
        <v>30</v>
      </c>
    </row>
    <row r="35" spans="1:6" ht="12.75" customHeight="1">
      <c r="A35" s="7" t="s">
        <v>4</v>
      </c>
      <c r="B35" s="19">
        <v>10</v>
      </c>
      <c r="C35" s="4">
        <v>693</v>
      </c>
      <c r="D35" s="4">
        <v>20684</v>
      </c>
      <c r="E35" s="4">
        <v>147305</v>
      </c>
      <c r="F35" s="23">
        <v>58.23598015378837</v>
      </c>
    </row>
    <row r="36" spans="1:6" ht="12.75" customHeight="1">
      <c r="A36" s="7" t="s">
        <v>5</v>
      </c>
      <c r="B36" s="19">
        <v>18</v>
      </c>
      <c r="C36" s="4">
        <v>1192</v>
      </c>
      <c r="D36" s="4">
        <v>36065</v>
      </c>
      <c r="E36" s="4">
        <v>230934</v>
      </c>
      <c r="F36" s="23">
        <v>53.07851429622138</v>
      </c>
    </row>
    <row r="37" spans="1:6" ht="12.75" customHeight="1">
      <c r="A37" s="7" t="s">
        <v>7</v>
      </c>
      <c r="B37" s="19">
        <v>1</v>
      </c>
      <c r="C37" s="4">
        <v>73</v>
      </c>
      <c r="D37" s="4">
        <v>1832</v>
      </c>
      <c r="E37" s="4">
        <v>14682</v>
      </c>
      <c r="F37" s="23">
        <v>55.102270594858325</v>
      </c>
    </row>
    <row r="38" spans="1:6" ht="12.75" customHeight="1">
      <c r="A38" s="7" t="s">
        <v>8</v>
      </c>
      <c r="B38" s="19">
        <v>5</v>
      </c>
      <c r="C38" s="4">
        <v>338</v>
      </c>
      <c r="D38" s="4">
        <v>11357</v>
      </c>
      <c r="E38" s="4">
        <v>81859</v>
      </c>
      <c r="F38" s="23">
        <v>66.35243576234092</v>
      </c>
    </row>
    <row r="39" spans="1:6" ht="12.75" customHeight="1">
      <c r="A39" s="7" t="s">
        <v>9</v>
      </c>
      <c r="B39" s="19">
        <v>3</v>
      </c>
      <c r="C39" s="4">
        <v>173</v>
      </c>
      <c r="D39" s="4">
        <v>4633</v>
      </c>
      <c r="E39" s="4">
        <v>31071</v>
      </c>
      <c r="F39" s="23">
        <v>49.20579618338744</v>
      </c>
    </row>
    <row r="40" spans="1:6" ht="19.5" customHeight="1">
      <c r="A40" s="44" t="s">
        <v>79</v>
      </c>
      <c r="B40" s="44"/>
      <c r="C40" s="44"/>
      <c r="D40" s="44"/>
      <c r="E40" s="44"/>
      <c r="F40" s="44"/>
    </row>
    <row r="41" spans="1:6" ht="12.75" customHeight="1">
      <c r="A41" s="7" t="s">
        <v>18</v>
      </c>
      <c r="B41" s="19">
        <v>233</v>
      </c>
      <c r="C41" s="4">
        <v>17813</v>
      </c>
      <c r="D41" s="4">
        <v>522198</v>
      </c>
      <c r="E41" s="4">
        <v>3936970</v>
      </c>
      <c r="F41" s="23">
        <v>60.55251320991518</v>
      </c>
    </row>
    <row r="42" spans="1:6" ht="12.75" customHeight="1">
      <c r="A42" s="7" t="s">
        <v>19</v>
      </c>
      <c r="B42" s="19">
        <v>363</v>
      </c>
      <c r="C42" s="4">
        <f>+C43-C41</f>
        <v>26343</v>
      </c>
      <c r="D42" s="4">
        <f>+D43-D41</f>
        <v>612848</v>
      </c>
      <c r="E42" s="4">
        <f>+E43-E41</f>
        <v>6949935</v>
      </c>
      <c r="F42" s="23">
        <v>72.28074937637771</v>
      </c>
    </row>
    <row r="43" spans="1:6" s="5" customFormat="1" ht="12.75" customHeight="1">
      <c r="A43" s="7" t="s">
        <v>15</v>
      </c>
      <c r="B43" s="19">
        <v>596</v>
      </c>
      <c r="C43" s="4">
        <v>44156</v>
      </c>
      <c r="D43" s="4">
        <v>1135046</v>
      </c>
      <c r="E43" s="4">
        <v>10886905</v>
      </c>
      <c r="F43" s="23">
        <v>67.54945417678542</v>
      </c>
    </row>
    <row r="44" spans="1:6" s="5" customFormat="1" ht="21.75" customHeight="1">
      <c r="A44" s="18" t="s">
        <v>32</v>
      </c>
      <c r="B44" s="24">
        <f>+B29/B43*100</f>
        <v>10.738255033557047</v>
      </c>
      <c r="C44" s="24">
        <f>+C29/C43*100</f>
        <v>9.106350212881601</v>
      </c>
      <c r="D44" s="24">
        <f>+D29/D43*100</f>
        <v>10.215445012801244</v>
      </c>
      <c r="E44" s="24">
        <f>+E29/E43*100</f>
        <v>7.31442039771634</v>
      </c>
      <c r="F44" s="19" t="s">
        <v>30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20</v>
      </c>
      <c r="B46" s="7"/>
      <c r="C46" s="7"/>
      <c r="D46" s="7"/>
      <c r="E46" s="7"/>
      <c r="F46" s="7"/>
    </row>
  </sheetData>
  <sheetProtection/>
  <mergeCells count="8">
    <mergeCell ref="A30:F30"/>
    <mergeCell ref="A40:F40"/>
    <mergeCell ref="A3:F3"/>
    <mergeCell ref="A4:F4"/>
    <mergeCell ref="A9:F9"/>
    <mergeCell ref="A19:F19"/>
    <mergeCell ref="A24:F24"/>
    <mergeCell ref="A25:F25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19" sqref="I19"/>
    </sheetView>
  </sheetViews>
  <sheetFormatPr defaultColWidth="8.66015625" defaultRowHeight="20.25"/>
  <cols>
    <col min="1" max="1" width="14.08203125" style="1" customWidth="1"/>
    <col min="2" max="6" width="8.41015625" style="1" customWidth="1"/>
    <col min="7" max="7" width="12.58203125" style="1" customWidth="1"/>
    <col min="8" max="16384" width="8.83203125" style="1" customWidth="1"/>
  </cols>
  <sheetData>
    <row r="1" ht="19.5" customHeight="1">
      <c r="A1" s="8" t="s">
        <v>46</v>
      </c>
    </row>
    <row r="2" spans="1:6" ht="34.5" customHeight="1">
      <c r="A2" s="20"/>
      <c r="B2" s="25">
        <v>2007</v>
      </c>
      <c r="C2" s="25">
        <v>2008</v>
      </c>
      <c r="D2" s="25">
        <v>2009</v>
      </c>
      <c r="E2" s="25">
        <v>2010</v>
      </c>
      <c r="F2" s="25">
        <v>2011</v>
      </c>
    </row>
    <row r="3" spans="1:6" ht="24.75" customHeight="1">
      <c r="A3" s="43" t="s">
        <v>10</v>
      </c>
      <c r="B3" s="43"/>
      <c r="C3" s="43"/>
      <c r="D3" s="43"/>
      <c r="E3" s="43"/>
      <c r="F3" s="43"/>
    </row>
    <row r="4" spans="1:7" ht="15.75" customHeight="1">
      <c r="A4" s="21" t="s">
        <v>35</v>
      </c>
      <c r="B4" s="11">
        <v>8327086</v>
      </c>
      <c r="C4" s="11">
        <v>8279633</v>
      </c>
      <c r="D4" s="11">
        <v>8393186</v>
      </c>
      <c r="E4" s="11">
        <v>8510839</v>
      </c>
      <c r="F4" s="11">
        <v>8732121</v>
      </c>
      <c r="G4" s="11"/>
    </row>
    <row r="5" spans="1:6" ht="15.75" customHeight="1">
      <c r="A5" s="39" t="s">
        <v>36</v>
      </c>
      <c r="B5" s="11">
        <v>1658</v>
      </c>
      <c r="C5" s="11">
        <v>1645</v>
      </c>
      <c r="D5" s="11">
        <v>1665</v>
      </c>
      <c r="E5" s="11">
        <v>1686</v>
      </c>
      <c r="F5" s="11">
        <v>1729</v>
      </c>
    </row>
    <row r="6" spans="1:6" ht="15.75" customHeight="1">
      <c r="A6" s="39" t="s">
        <v>37</v>
      </c>
      <c r="B6" s="11">
        <v>-8472527</v>
      </c>
      <c r="C6" s="11">
        <v>-8386370</v>
      </c>
      <c r="D6" s="11">
        <v>-8512318</v>
      </c>
      <c r="E6" s="11">
        <v>-8609215</v>
      </c>
      <c r="F6" s="11">
        <v>-8828762</v>
      </c>
    </row>
    <row r="7" spans="1:6" ht="15.75" customHeight="1">
      <c r="A7" s="39" t="s">
        <v>38</v>
      </c>
      <c r="B7" s="11">
        <v>8097346</v>
      </c>
      <c r="C7" s="11">
        <v>8323663</v>
      </c>
      <c r="D7" s="11">
        <v>8518038</v>
      </c>
      <c r="E7" s="11">
        <v>8778793</v>
      </c>
      <c r="F7" s="11">
        <v>8930427</v>
      </c>
    </row>
    <row r="8" spans="1:6" ht="15.75" customHeight="1">
      <c r="A8" s="39" t="s">
        <v>39</v>
      </c>
      <c r="B8" s="11">
        <v>-198697</v>
      </c>
      <c r="C8" s="11">
        <v>-198884</v>
      </c>
      <c r="D8" s="11">
        <v>-205720</v>
      </c>
      <c r="E8" s="11">
        <v>-200894</v>
      </c>
      <c r="F8" s="11">
        <v>-200894</v>
      </c>
    </row>
    <row r="9" spans="1:6" ht="15.75" customHeight="1">
      <c r="A9" s="39" t="s">
        <v>40</v>
      </c>
      <c r="B9" s="11">
        <f>SUM(B6:B8)</f>
        <v>-573878</v>
      </c>
      <c r="C9" s="11">
        <f>SUM(C6:C8)</f>
        <v>-261591</v>
      </c>
      <c r="D9" s="11">
        <f>SUM(D6:D8)</f>
        <v>-200000</v>
      </c>
      <c r="E9" s="11">
        <f>SUM(E6:E8)</f>
        <v>-31316</v>
      </c>
      <c r="F9" s="11">
        <f>SUM(F6:F8)</f>
        <v>-99229</v>
      </c>
    </row>
    <row r="10" spans="1:6" ht="15.75" customHeight="1">
      <c r="A10" s="1" t="s">
        <v>60</v>
      </c>
      <c r="B10" s="11">
        <v>-114</v>
      </c>
      <c r="C10" s="11">
        <v>-52</v>
      </c>
      <c r="D10" s="11">
        <v>-40</v>
      </c>
      <c r="E10" s="11">
        <v>-6</v>
      </c>
      <c r="F10" s="11">
        <v>-20</v>
      </c>
    </row>
    <row r="11" spans="1:6" ht="18" customHeight="1">
      <c r="A11" s="44" t="s">
        <v>18</v>
      </c>
      <c r="B11" s="44"/>
      <c r="C11" s="44"/>
      <c r="D11" s="44"/>
      <c r="E11" s="44"/>
      <c r="F11" s="44"/>
    </row>
    <row r="12" spans="1:6" ht="15.75" customHeight="1">
      <c r="A12" s="21" t="s">
        <v>35</v>
      </c>
      <c r="B12" s="11">
        <v>34844908</v>
      </c>
      <c r="C12" s="11">
        <v>35682773</v>
      </c>
      <c r="D12" s="11">
        <v>36288234</v>
      </c>
      <c r="E12" s="11">
        <v>36396922</v>
      </c>
      <c r="F12" s="11">
        <v>36286460</v>
      </c>
    </row>
    <row r="13" spans="1:6" ht="15.75" customHeight="1">
      <c r="A13" s="21" t="s">
        <v>36</v>
      </c>
      <c r="B13" s="11">
        <v>1673</v>
      </c>
      <c r="C13" s="11">
        <f>C12/20856244*1000</f>
        <v>1710.8916159592302</v>
      </c>
      <c r="D13" s="11">
        <v>1738</v>
      </c>
      <c r="E13" s="11">
        <f>E12/20912859*1000</f>
        <v>1740.4087121708228</v>
      </c>
      <c r="F13" s="11">
        <v>1735</v>
      </c>
    </row>
    <row r="14" spans="1:6" ht="15.75" customHeight="1">
      <c r="A14" s="1" t="s">
        <v>37</v>
      </c>
      <c r="B14" s="11">
        <v>-35421518</v>
      </c>
      <c r="C14" s="11">
        <v>-36264795</v>
      </c>
      <c r="D14" s="11">
        <v>-36818916</v>
      </c>
      <c r="E14" s="11">
        <v>-36950037</v>
      </c>
      <c r="F14" s="11">
        <v>-37002268</v>
      </c>
    </row>
    <row r="15" spans="1:6" ht="15.75" customHeight="1">
      <c r="A15" s="1" t="s">
        <v>38</v>
      </c>
      <c r="B15" s="11">
        <v>34203116</v>
      </c>
      <c r="C15" s="11">
        <v>35200204</v>
      </c>
      <c r="D15" s="11">
        <v>35909511</v>
      </c>
      <c r="E15" s="11">
        <v>36802015</v>
      </c>
      <c r="F15" s="11">
        <v>37028610</v>
      </c>
    </row>
    <row r="16" spans="1:6" ht="15.75" customHeight="1">
      <c r="A16" s="1" t="s">
        <v>39</v>
      </c>
      <c r="B16" s="11">
        <v>-960021</v>
      </c>
      <c r="C16" s="11">
        <v>-978516</v>
      </c>
      <c r="D16" s="11">
        <v>-1022839</v>
      </c>
      <c r="E16" s="11">
        <v>-998108</v>
      </c>
      <c r="F16" s="11">
        <v>-998108</v>
      </c>
    </row>
    <row r="17" spans="1:6" ht="15.75" customHeight="1">
      <c r="A17" s="1" t="s">
        <v>40</v>
      </c>
      <c r="B17" s="11">
        <f>B15+B14+B16</f>
        <v>-2178423</v>
      </c>
      <c r="C17" s="11">
        <f>C15+C14+C16</f>
        <v>-2043107</v>
      </c>
      <c r="D17" s="11">
        <f>D15+D14+D16</f>
        <v>-1932244</v>
      </c>
      <c r="E17" s="11">
        <f>E15+E14+E16</f>
        <v>-1146130</v>
      </c>
      <c r="F17" s="11">
        <f>F15+F14+F16</f>
        <v>-971766</v>
      </c>
    </row>
    <row r="18" spans="1:6" ht="15.75" customHeight="1">
      <c r="A18" s="1" t="s">
        <v>60</v>
      </c>
      <c r="B18" s="11">
        <v>-105</v>
      </c>
      <c r="C18" s="11">
        <v>-98</v>
      </c>
      <c r="D18" s="11">
        <v>-92</v>
      </c>
      <c r="E18" s="11">
        <f>E17/20912859*1000</f>
        <v>-54.80503646105968</v>
      </c>
      <c r="F18" s="37">
        <v>-46</v>
      </c>
    </row>
    <row r="19" spans="1:6" ht="18" customHeight="1">
      <c r="A19" s="44" t="s">
        <v>19</v>
      </c>
      <c r="B19" s="44"/>
      <c r="C19" s="44"/>
      <c r="D19" s="44"/>
      <c r="E19" s="44"/>
      <c r="F19" s="44"/>
    </row>
    <row r="20" spans="1:6" ht="15.75" customHeight="1">
      <c r="A20" s="21" t="s">
        <v>35</v>
      </c>
      <c r="B20" s="11">
        <f>B28-B12</f>
        <v>68442829</v>
      </c>
      <c r="C20" s="11">
        <f>C28-C12</f>
        <v>70912823</v>
      </c>
      <c r="D20" s="11">
        <f>D28-D12</f>
        <v>73315826</v>
      </c>
      <c r="E20" s="11">
        <f>E28-E12</f>
        <v>74373086</v>
      </c>
      <c r="F20" s="11">
        <f>F28-F12</f>
        <v>75962155</v>
      </c>
    </row>
    <row r="21" spans="1:6" ht="15.75" customHeight="1">
      <c r="A21" s="21" t="s">
        <v>36</v>
      </c>
      <c r="B21" s="11">
        <v>1764</v>
      </c>
      <c r="C21" s="11">
        <f>C20/39188824*1000</f>
        <v>1809.5164835770524</v>
      </c>
      <c r="D21" s="11">
        <v>1858</v>
      </c>
      <c r="E21" s="11">
        <f>E20/39713583*1000</f>
        <v>1872.736740978521</v>
      </c>
      <c r="F21" s="11">
        <f>F20/39913044*1000</f>
        <v>1903.1912223983718</v>
      </c>
    </row>
    <row r="22" spans="1:6" ht="15.75" customHeight="1">
      <c r="A22" s="1" t="s">
        <v>37</v>
      </c>
      <c r="B22" s="11">
        <f aca="true" t="shared" si="0" ref="B22:F23">B30-B14</f>
        <v>-70154027</v>
      </c>
      <c r="C22" s="11">
        <f t="shared" si="0"/>
        <v>-72427471</v>
      </c>
      <c r="D22" s="11">
        <f t="shared" si="0"/>
        <v>-74907116</v>
      </c>
      <c r="E22" s="11">
        <f t="shared" si="0"/>
        <v>-75918632</v>
      </c>
      <c r="F22" s="11">
        <f t="shared" si="0"/>
        <v>-77048762</v>
      </c>
    </row>
    <row r="23" spans="1:6" ht="15.75" customHeight="1">
      <c r="A23" s="1" t="s">
        <v>38</v>
      </c>
      <c r="B23" s="11">
        <f t="shared" si="0"/>
        <v>67663116</v>
      </c>
      <c r="C23" s="11">
        <f t="shared" si="0"/>
        <v>69834112</v>
      </c>
      <c r="D23" s="11">
        <f t="shared" si="0"/>
        <v>72452296</v>
      </c>
      <c r="E23" s="11">
        <f t="shared" si="0"/>
        <v>73860640</v>
      </c>
      <c r="F23" s="11">
        <f t="shared" si="0"/>
        <v>75242991</v>
      </c>
    </row>
    <row r="24" spans="1:6" ht="15.75" customHeight="1">
      <c r="A24" s="1" t="s">
        <v>39</v>
      </c>
      <c r="B24" s="11">
        <v>960021</v>
      </c>
      <c r="C24" s="11">
        <v>978516</v>
      </c>
      <c r="D24" s="11">
        <v>1022839</v>
      </c>
      <c r="E24" s="11">
        <v>998180</v>
      </c>
      <c r="F24" s="11">
        <v>998180</v>
      </c>
    </row>
    <row r="25" spans="1:6" ht="15.75" customHeight="1">
      <c r="A25" s="1" t="s">
        <v>40</v>
      </c>
      <c r="B25" s="11">
        <f>B23+B22+B24</f>
        <v>-1530890</v>
      </c>
      <c r="C25" s="11">
        <f>C23+C22+C24</f>
        <v>-1614843</v>
      </c>
      <c r="D25" s="11">
        <f>D23+D22+D24</f>
        <v>-1431981</v>
      </c>
      <c r="E25" s="11">
        <f>E23+E22+E24</f>
        <v>-1059812</v>
      </c>
      <c r="F25" s="11">
        <f>F23+F22+F24</f>
        <v>-807591</v>
      </c>
    </row>
    <row r="26" spans="1:6" ht="15.75" customHeight="1">
      <c r="A26" s="1" t="s">
        <v>60</v>
      </c>
      <c r="B26" s="11">
        <v>-88.9</v>
      </c>
      <c r="C26" s="11">
        <f>C25/39188824*1000</f>
        <v>-41.206722610507526</v>
      </c>
      <c r="D26" s="11">
        <f>D25/39458899*1000</f>
        <v>-36.29044490065473</v>
      </c>
      <c r="E26" s="11">
        <f>E25/39713583*1000</f>
        <v>-26.68638586450384</v>
      </c>
      <c r="F26" s="11">
        <f>F25/39913044*1000</f>
        <v>-20.233761173414887</v>
      </c>
    </row>
    <row r="27" spans="1:6" ht="18" customHeight="1">
      <c r="A27" s="44" t="s">
        <v>15</v>
      </c>
      <c r="B27" s="44"/>
      <c r="C27" s="44"/>
      <c r="D27" s="44"/>
      <c r="E27" s="44"/>
      <c r="F27" s="44"/>
    </row>
    <row r="28" spans="1:6" ht="15.75" customHeight="1">
      <c r="A28" s="21" t="s">
        <v>35</v>
      </c>
      <c r="B28" s="11">
        <v>103287737</v>
      </c>
      <c r="C28" s="11">
        <v>106595596</v>
      </c>
      <c r="D28" s="11">
        <v>109604060</v>
      </c>
      <c r="E28" s="11">
        <v>110770008</v>
      </c>
      <c r="F28" s="11">
        <v>112248615</v>
      </c>
    </row>
    <row r="29" spans="1:6" ht="15.75" customHeight="1">
      <c r="A29" s="21" t="s">
        <v>36</v>
      </c>
      <c r="B29" s="11">
        <v>1740</v>
      </c>
      <c r="C29" s="11">
        <v>1782</v>
      </c>
      <c r="D29" s="11">
        <v>1821</v>
      </c>
      <c r="E29" s="11">
        <v>1831</v>
      </c>
      <c r="F29" s="11">
        <v>1851</v>
      </c>
    </row>
    <row r="30" spans="1:6" ht="15.75" customHeight="1">
      <c r="A30" s="1" t="s">
        <v>37</v>
      </c>
      <c r="B30" s="11">
        <v>-105575545</v>
      </c>
      <c r="C30" s="11">
        <v>-108692266</v>
      </c>
      <c r="D30" s="11">
        <v>-111726032</v>
      </c>
      <c r="E30" s="11">
        <v>-112868669</v>
      </c>
      <c r="F30" s="11">
        <v>-114051030</v>
      </c>
    </row>
    <row r="31" spans="1:6" ht="15.75" customHeight="1">
      <c r="A31" s="1" t="s">
        <v>38</v>
      </c>
      <c r="B31" s="11">
        <v>101866232</v>
      </c>
      <c r="C31" s="11">
        <v>105034316</v>
      </c>
      <c r="D31" s="11">
        <v>108361807</v>
      </c>
      <c r="E31" s="11">
        <v>110662655</v>
      </c>
      <c r="F31" s="11">
        <v>112271601</v>
      </c>
    </row>
    <row r="32" spans="1:6" ht="15.75" customHeight="1">
      <c r="A32" s="1" t="s">
        <v>39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.75" customHeight="1">
      <c r="A33" s="1" t="s">
        <v>40</v>
      </c>
      <c r="B33" s="11">
        <f>B30+B31+B32</f>
        <v>-3709313</v>
      </c>
      <c r="C33" s="11">
        <f>C30+C31+C32</f>
        <v>-3657950</v>
      </c>
      <c r="D33" s="11">
        <f>D30+D31+D32</f>
        <v>-3364225</v>
      </c>
      <c r="E33" s="11">
        <f>E30+E31+E32</f>
        <v>-2206014</v>
      </c>
      <c r="F33" s="11">
        <f>F30+F31+F32</f>
        <v>-1779429</v>
      </c>
    </row>
    <row r="34" spans="1:6" ht="15.75" customHeight="1">
      <c r="A34" s="1" t="s">
        <v>60</v>
      </c>
      <c r="B34" s="11">
        <v>-62</v>
      </c>
      <c r="C34" s="11">
        <v>-61</v>
      </c>
      <c r="D34" s="11">
        <v>-56</v>
      </c>
      <c r="E34" s="11">
        <v>-36</v>
      </c>
      <c r="F34" s="11">
        <v>-29</v>
      </c>
    </row>
    <row r="35" spans="1:6" ht="12.75" customHeight="1">
      <c r="A35" s="22"/>
      <c r="B35" s="6"/>
      <c r="C35" s="6"/>
      <c r="D35" s="6"/>
      <c r="E35" s="22"/>
      <c r="F35" s="22"/>
    </row>
    <row r="36" ht="13.5" customHeight="1">
      <c r="A36" s="1" t="s">
        <v>45</v>
      </c>
    </row>
    <row r="39" ht="12.75" customHeight="1"/>
  </sheetData>
  <sheetProtection/>
  <mergeCells count="4">
    <mergeCell ref="A3:F3"/>
    <mergeCell ref="A11:F11"/>
    <mergeCell ref="A19:F19"/>
    <mergeCell ref="A27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B9:D9 E9:F9" formulaRange="1"/>
    <ignoredError sqref="E21:F21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Rosalia Giambrone</cp:lastModifiedBy>
  <cp:lastPrinted>2013-11-14T12:05:52Z</cp:lastPrinted>
  <dcterms:created xsi:type="dcterms:W3CDTF">2006-07-11T22:35:54Z</dcterms:created>
  <dcterms:modified xsi:type="dcterms:W3CDTF">2013-11-14T12:06:08Z</dcterms:modified>
  <cp:category/>
  <cp:version/>
  <cp:contentType/>
  <cp:contentStatus/>
</cp:coreProperties>
</file>