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4675" windowHeight="11790" activeTab="1"/>
  </bookViews>
  <sheets>
    <sheet name="Anno_2015" sheetId="1" r:id="rId1"/>
    <sheet name="Anno_2016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<sst xmlns="http://schemas.openxmlformats.org/spreadsheetml/2006/main" count="105" uniqueCount="56">
  <si>
    <t>APQ Sicurezza "Carlo Alberto dalla Chiesa" - Azioni di Sistema</t>
  </si>
  <si>
    <t>ALL. 1</t>
  </si>
  <si>
    <r>
      <rPr>
        <sz val="11"/>
        <color indexed="8"/>
        <rFont val="Times New Roman"/>
        <family val="1"/>
      </rPr>
      <t>DIPARTIMENTO REGIONALE DELL'AMBIENTE</t>
    </r>
    <r>
      <rPr>
        <b/>
        <sz val="11"/>
        <color indexed="8"/>
        <rFont val="Times New Roman"/>
        <family val="1"/>
      </rPr>
      <t xml:space="preserve"> - RIPARTIZIONE INCENTIVI ANNUALITA' 2015</t>
    </r>
  </si>
  <si>
    <t>ANNO 2015</t>
  </si>
  <si>
    <t>Unità</t>
  </si>
  <si>
    <t>Totale Ore</t>
  </si>
  <si>
    <t>€/ora</t>
  </si>
  <si>
    <t>Totale €/ora</t>
  </si>
  <si>
    <t>maggior. 10% (b)</t>
  </si>
  <si>
    <t>Totale €/ora + magg.</t>
  </si>
  <si>
    <t>Oneri Previdenziali</t>
  </si>
  <si>
    <t>IRAP</t>
  </si>
  <si>
    <t>Lordo Orario</t>
  </si>
  <si>
    <t>Totali</t>
  </si>
  <si>
    <t>(a)</t>
  </si>
  <si>
    <t>(b)</t>
  </si>
  <si>
    <t>(a x b)</t>
  </si>
  <si>
    <t>10% (b)</t>
  </si>
  <si>
    <t>(b+c)</t>
  </si>
  <si>
    <t>24,20% (d)</t>
  </si>
  <si>
    <t>8,5% (d)</t>
  </si>
  <si>
    <t>(d+e+f)</t>
  </si>
  <si>
    <t>(a x h)</t>
  </si>
  <si>
    <t>(c)</t>
  </si>
  <si>
    <t>(d)</t>
  </si>
  <si>
    <t>(e)</t>
  </si>
  <si>
    <t>(f)</t>
  </si>
  <si>
    <t>(h)</t>
  </si>
  <si>
    <t>Personale UMC</t>
  </si>
  <si>
    <t>Collaboratore B2</t>
  </si>
  <si>
    <t>Antonella Aluia</t>
  </si>
  <si>
    <t>Giovanna Paladino</t>
  </si>
  <si>
    <t>Mariano Vignieri</t>
  </si>
  <si>
    <t>Totale Progetto</t>
  </si>
  <si>
    <t>UFFICIO</t>
  </si>
  <si>
    <t>DIPENDENTE</t>
  </si>
  <si>
    <t>QUALIFICA</t>
  </si>
  <si>
    <t>IMPORTO ORARIO</t>
  </si>
  <si>
    <t>lug - sett 15</t>
  </si>
  <si>
    <t>TOTALE 2015</t>
  </si>
  <si>
    <t>TOTALE DA CORRISPONDERE</t>
  </si>
  <si>
    <t>Staff. 3 - U.M.C.</t>
  </si>
  <si>
    <t>Collaboratore</t>
  </si>
  <si>
    <t>B2</t>
  </si>
  <si>
    <t>Totale Annualità 2014 - 2015</t>
  </si>
  <si>
    <t>Anno 2014</t>
  </si>
  <si>
    <t>Somma Residua per l'Anno 2015</t>
  </si>
  <si>
    <t xml:space="preserve"> Totale Progetto 2015 - giugno 2016</t>
  </si>
  <si>
    <t>ALL. 2</t>
  </si>
  <si>
    <r>
      <rPr>
        <sz val="11"/>
        <color indexed="8"/>
        <rFont val="Times New Roman"/>
        <family val="1"/>
      </rPr>
      <t>DIPARTIMENTO REGIONALE DELL'AMBIENTE</t>
    </r>
    <r>
      <rPr>
        <b/>
        <sz val="11"/>
        <color indexed="8"/>
        <rFont val="Times New Roman"/>
        <family val="1"/>
      </rPr>
      <t xml:space="preserve"> - RIPARTIZIONE INCENTIVI ANNUALITA' 2016</t>
    </r>
  </si>
  <si>
    <t>ANNO 2016</t>
  </si>
  <si>
    <t>TOTALE 2016</t>
  </si>
  <si>
    <t>Totale Annualità 2015 - giugno 2016</t>
  </si>
  <si>
    <t>Anno 2015</t>
  </si>
  <si>
    <t>Anno 2016</t>
  </si>
  <si>
    <t>Somma Aggiuntiva Anni 2015 - giugno 2016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</si>
</sst>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b/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" fontId="4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" fontId="38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0" fillId="0" borderId="19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44" fontId="0" fillId="0" borderId="18" xfId="59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38" fillId="0" borderId="18" xfId="0" applyNumberFormat="1" applyFont="1" applyBorder="1" applyAlignment="1">
      <alignment horizontal="center" vertical="center" wrapText="1"/>
    </xf>
    <xf numFmtId="164" fontId="38" fillId="0" borderId="22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164" fontId="38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0" fontId="38" fillId="0" borderId="41" xfId="0" applyFont="1" applyBorder="1" applyAlignment="1">
      <alignment horizontal="center" vertical="center" wrapText="1"/>
    </xf>
    <xf numFmtId="1" fontId="38" fillId="0" borderId="41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44" fontId="38" fillId="0" borderId="41" xfId="59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164" fontId="38" fillId="0" borderId="44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17" fontId="45" fillId="0" borderId="46" xfId="0" applyNumberFormat="1" applyFont="1" applyFill="1" applyBorder="1" applyAlignment="1">
      <alignment horizontal="center" vertical="center" wrapText="1"/>
    </xf>
    <xf numFmtId="17" fontId="45" fillId="0" borderId="46" xfId="0" applyNumberFormat="1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/>
    </xf>
    <xf numFmtId="44" fontId="46" fillId="0" borderId="18" xfId="0" applyNumberFormat="1" applyFont="1" applyBorder="1" applyAlignment="1">
      <alignment horizontal="center"/>
    </xf>
    <xf numFmtId="2" fontId="46" fillId="0" borderId="18" xfId="0" applyNumberFormat="1" applyFont="1" applyFill="1" applyBorder="1" applyAlignment="1">
      <alignment horizontal="center"/>
    </xf>
    <xf numFmtId="2" fontId="46" fillId="0" borderId="18" xfId="0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2" fontId="46" fillId="0" borderId="48" xfId="0" applyNumberFormat="1" applyFont="1" applyBorder="1" applyAlignment="1">
      <alignment horizontal="center"/>
    </xf>
    <xf numFmtId="2" fontId="46" fillId="0" borderId="21" xfId="0" applyNumberFormat="1" applyFont="1" applyBorder="1" applyAlignment="1">
      <alignment horizontal="center"/>
    </xf>
    <xf numFmtId="44" fontId="46" fillId="0" borderId="22" xfId="0" applyNumberFormat="1" applyFont="1" applyBorder="1" applyAlignment="1">
      <alignment horizontal="center"/>
    </xf>
    <xf numFmtId="0" fontId="46" fillId="0" borderId="39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/>
    </xf>
    <xf numFmtId="44" fontId="46" fillId="0" borderId="25" xfId="0" applyNumberFormat="1" applyFont="1" applyBorder="1" applyAlignment="1">
      <alignment horizontal="center"/>
    </xf>
    <xf numFmtId="2" fontId="46" fillId="0" borderId="25" xfId="0" applyNumberFormat="1" applyFont="1" applyFill="1" applyBorder="1" applyAlignment="1">
      <alignment horizontal="center"/>
    </xf>
    <xf numFmtId="2" fontId="46" fillId="0" borderId="25" xfId="0" applyNumberFormat="1" applyFont="1" applyBorder="1" applyAlignment="1">
      <alignment horizontal="center"/>
    </xf>
    <xf numFmtId="2" fontId="46" fillId="0" borderId="27" xfId="0" applyNumberFormat="1" applyFont="1" applyBorder="1" applyAlignment="1">
      <alignment horizontal="center"/>
    </xf>
    <xf numFmtId="2" fontId="46" fillId="0" borderId="49" xfId="0" applyNumberFormat="1" applyFont="1" applyBorder="1" applyAlignment="1">
      <alignment horizontal="center"/>
    </xf>
    <xf numFmtId="2" fontId="46" fillId="0" borderId="28" xfId="0" applyNumberFormat="1" applyFont="1" applyBorder="1" applyAlignment="1">
      <alignment horizontal="center"/>
    </xf>
    <xf numFmtId="44" fontId="46" fillId="0" borderId="29" xfId="0" applyNumberFormat="1" applyFont="1" applyBorder="1" applyAlignment="1">
      <alignment horizontal="center"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45" fillId="0" borderId="0" xfId="0" applyNumberFormat="1" applyFont="1" applyBorder="1" applyAlignment="1">
      <alignment/>
    </xf>
    <xf numFmtId="44" fontId="45" fillId="0" borderId="44" xfId="0" applyNumberFormat="1" applyFont="1" applyBorder="1" applyAlignment="1">
      <alignment/>
    </xf>
    <xf numFmtId="164" fontId="38" fillId="0" borderId="15" xfId="0" applyNumberFormat="1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164" fontId="38" fillId="0" borderId="32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8" fillId="11" borderId="37" xfId="0" applyFont="1" applyFill="1" applyBorder="1" applyAlignment="1">
      <alignment horizontal="center" vertical="center" wrapText="1"/>
    </xf>
    <xf numFmtId="0" fontId="38" fillId="11" borderId="18" xfId="0" applyFont="1" applyFill="1" applyBorder="1" applyAlignment="1">
      <alignment horizontal="center" vertical="center" wrapText="1"/>
    </xf>
    <xf numFmtId="164" fontId="38" fillId="11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4" fontId="0" fillId="0" borderId="0" xfId="59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164" fontId="38" fillId="0" borderId="0" xfId="0" applyNumberFormat="1" applyFont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44" fontId="38" fillId="0" borderId="0" xfId="59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17" fontId="45" fillId="0" borderId="12" xfId="0" applyNumberFormat="1" applyFont="1" applyFill="1" applyBorder="1" applyAlignment="1">
      <alignment horizontal="center" vertical="center" wrapText="1"/>
    </xf>
    <xf numFmtId="17" fontId="45" fillId="0" borderId="12" xfId="0" applyNumberFormat="1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2" fontId="46" fillId="0" borderId="18" xfId="0" applyNumberFormat="1" applyFont="1" applyBorder="1" applyAlignment="1">
      <alignment/>
    </xf>
    <xf numFmtId="2" fontId="46" fillId="0" borderId="25" xfId="0" applyNumberFormat="1" applyFont="1" applyBorder="1" applyAlignment="1">
      <alignment/>
    </xf>
    <xf numFmtId="0" fontId="38" fillId="0" borderId="50" xfId="0" applyFont="1" applyBorder="1" applyAlignment="1">
      <alignment horizontal="center" vertical="center" wrapText="1"/>
    </xf>
    <xf numFmtId="0" fontId="38" fillId="0" borderId="4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164" fontId="38" fillId="0" borderId="51" xfId="0" applyNumberFormat="1" applyFont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ignierim\Desktop\U.M.C\APQ_2014\Tabella_APQ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Ipotesi_Nuova_Somma_2015"/>
      <sheetName val="Calcolo_2015"/>
      <sheetName val="Ipotesi_Nuova_Somma_2016"/>
      <sheetName val="Calcolo_2016"/>
    </sheetNames>
    <sheetDataSet>
      <sheetData sheetId="2">
        <row r="13">
          <cell r="M13">
            <v>8143.1554049999995</v>
          </cell>
        </row>
        <row r="28">
          <cell r="D28">
            <v>16878.160000000003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">
      <selection activeCell="A28" sqref="A28:C28"/>
    </sheetView>
  </sheetViews>
  <sheetFormatPr defaultColWidth="9.140625" defaultRowHeight="15"/>
  <cols>
    <col min="1" max="1" width="12.7109375" style="2" customWidth="1"/>
    <col min="2" max="2" width="14.140625" style="2" bestFit="1" customWidth="1"/>
    <col min="3" max="3" width="12.7109375" style="2" customWidth="1"/>
    <col min="4" max="4" width="12.7109375" style="74" customWidth="1"/>
    <col min="5" max="8" width="12.7109375" style="2" customWidth="1"/>
    <col min="9" max="10" width="8.7109375" style="2" customWidth="1"/>
    <col min="11" max="13" width="12.7109375" style="2" customWidth="1"/>
    <col min="14" max="252" width="9.140625" style="2" customWidth="1"/>
    <col min="253" max="253" width="12.7109375" style="2" customWidth="1"/>
    <col min="254" max="254" width="14.140625" style="2" bestFit="1" customWidth="1"/>
    <col min="255" max="16384" width="12.7109375" style="2" customWidth="1"/>
  </cols>
  <sheetData>
    <row r="1" spans="1:13" ht="28.5" customHeight="1">
      <c r="A1" s="1" t="s">
        <v>0</v>
      </c>
      <c r="B1" s="1"/>
      <c r="C1" s="1"/>
      <c r="D1" s="1"/>
      <c r="E1" s="1"/>
      <c r="F1" s="1"/>
      <c r="G1" s="1"/>
      <c r="H1" s="1"/>
      <c r="M1" s="3" t="s">
        <v>1</v>
      </c>
    </row>
    <row r="2" spans="1:8" ht="15" customHeight="1">
      <c r="A2" s="4"/>
      <c r="B2" s="5"/>
      <c r="C2" s="5"/>
      <c r="D2" s="5"/>
      <c r="E2" s="5"/>
      <c r="F2" s="5"/>
      <c r="G2" s="5"/>
      <c r="H2" s="5"/>
    </row>
    <row r="3" spans="1:8" ht="15" customHeight="1">
      <c r="A3" s="6"/>
      <c r="B3" s="6"/>
      <c r="C3" s="6"/>
      <c r="D3" s="7"/>
      <c r="E3" s="6"/>
      <c r="F3" s="6"/>
      <c r="G3" s="6"/>
      <c r="H3" s="6"/>
    </row>
    <row r="4" spans="1:11" ht="15" customHeight="1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8" ht="15" customHeight="1" thickBot="1">
      <c r="A5" s="6"/>
      <c r="B5" s="6"/>
      <c r="C5" s="6"/>
      <c r="D5" s="7"/>
      <c r="E5" s="6"/>
      <c r="F5" s="6"/>
      <c r="G5" s="6"/>
      <c r="H5" s="6"/>
    </row>
    <row r="6" spans="1:13" ht="30.75" customHeight="1">
      <c r="A6" s="10" t="s">
        <v>3</v>
      </c>
      <c r="B6" s="11"/>
      <c r="C6" s="12" t="s">
        <v>4</v>
      </c>
      <c r="D6" s="13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5" t="s">
        <v>10</v>
      </c>
      <c r="J6" s="16"/>
      <c r="K6" s="14" t="s">
        <v>11</v>
      </c>
      <c r="L6" s="14" t="s">
        <v>12</v>
      </c>
      <c r="M6" s="17" t="s">
        <v>13</v>
      </c>
    </row>
    <row r="7" spans="1:13" ht="15" customHeight="1">
      <c r="A7" s="18"/>
      <c r="B7" s="19"/>
      <c r="C7" s="20"/>
      <c r="D7" s="21" t="s">
        <v>14</v>
      </c>
      <c r="E7" s="22" t="s">
        <v>15</v>
      </c>
      <c r="F7" s="23" t="s">
        <v>16</v>
      </c>
      <c r="G7" s="24" t="s">
        <v>17</v>
      </c>
      <c r="H7" s="24" t="s">
        <v>18</v>
      </c>
      <c r="I7" s="25" t="s">
        <v>19</v>
      </c>
      <c r="J7" s="26"/>
      <c r="K7" s="24" t="s">
        <v>20</v>
      </c>
      <c r="L7" s="24" t="s">
        <v>21</v>
      </c>
      <c r="M7" s="27" t="s">
        <v>22</v>
      </c>
    </row>
    <row r="8" spans="1:13" ht="15" customHeight="1" thickBot="1">
      <c r="A8" s="28"/>
      <c r="B8" s="29"/>
      <c r="C8" s="30"/>
      <c r="D8" s="31"/>
      <c r="E8" s="32"/>
      <c r="F8" s="33"/>
      <c r="G8" s="34" t="s">
        <v>23</v>
      </c>
      <c r="H8" s="34" t="s">
        <v>24</v>
      </c>
      <c r="I8" s="35" t="s">
        <v>25</v>
      </c>
      <c r="J8" s="36"/>
      <c r="K8" s="34" t="s">
        <v>26</v>
      </c>
      <c r="L8" s="34" t="s">
        <v>27</v>
      </c>
      <c r="M8" s="37"/>
    </row>
    <row r="9" spans="1:13" ht="15.75" customHeight="1">
      <c r="A9" s="38" t="s">
        <v>28</v>
      </c>
      <c r="B9" s="39"/>
      <c r="C9" s="40"/>
      <c r="D9" s="41"/>
      <c r="E9" s="40"/>
      <c r="F9" s="40"/>
      <c r="G9" s="40"/>
      <c r="H9" s="40"/>
      <c r="I9" s="42"/>
      <c r="J9" s="43"/>
      <c r="K9" s="40"/>
      <c r="L9" s="40"/>
      <c r="M9" s="44"/>
    </row>
    <row r="10" spans="1:13" ht="15" customHeight="1">
      <c r="A10" s="47" t="s">
        <v>29</v>
      </c>
      <c r="B10" s="26"/>
      <c r="C10" s="48">
        <v>1</v>
      </c>
      <c r="D10" s="49">
        <f>J19</f>
        <v>165</v>
      </c>
      <c r="E10" s="50">
        <v>11.27</v>
      </c>
      <c r="F10" s="51">
        <f>D10*E10</f>
        <v>1859.55</v>
      </c>
      <c r="G10" s="52">
        <f>E10*0.1</f>
        <v>1.127</v>
      </c>
      <c r="H10" s="52">
        <f>E10+G10</f>
        <v>12.397</v>
      </c>
      <c r="I10" s="53">
        <f>H10*0.242</f>
        <v>3.000074</v>
      </c>
      <c r="J10" s="54"/>
      <c r="K10" s="52">
        <f>H10*0.085</f>
        <v>1.0537450000000002</v>
      </c>
      <c r="L10" s="55">
        <f>SUM(H10:K10)</f>
        <v>16.450819</v>
      </c>
      <c r="M10" s="56">
        <f>D10*L10</f>
        <v>2714.385135</v>
      </c>
    </row>
    <row r="11" spans="1:13" ht="15" customHeight="1">
      <c r="A11" s="58" t="s">
        <v>29</v>
      </c>
      <c r="B11" s="23"/>
      <c r="C11" s="48">
        <v>1</v>
      </c>
      <c r="D11" s="49">
        <f>J20</f>
        <v>165</v>
      </c>
      <c r="E11" s="50">
        <v>11.27</v>
      </c>
      <c r="F11" s="51">
        <f>D11*E11</f>
        <v>1859.55</v>
      </c>
      <c r="G11" s="52">
        <f>E11*0.1</f>
        <v>1.127</v>
      </c>
      <c r="H11" s="52">
        <f>E11+G11</f>
        <v>12.397</v>
      </c>
      <c r="I11" s="53">
        <f>H11*0.242</f>
        <v>3.000074</v>
      </c>
      <c r="J11" s="54"/>
      <c r="K11" s="52">
        <f>H11*0.085</f>
        <v>1.0537450000000002</v>
      </c>
      <c r="L11" s="55">
        <f>SUM(H11:K11)</f>
        <v>16.450819</v>
      </c>
      <c r="M11" s="56">
        <f>D11*L11</f>
        <v>2714.385135</v>
      </c>
    </row>
    <row r="12" spans="1:13" ht="15.75" customHeight="1" thickBot="1">
      <c r="A12" s="58" t="s">
        <v>29</v>
      </c>
      <c r="B12" s="23"/>
      <c r="C12" s="48">
        <v>1</v>
      </c>
      <c r="D12" s="49">
        <f>J21</f>
        <v>165</v>
      </c>
      <c r="E12" s="50">
        <v>11.27</v>
      </c>
      <c r="F12" s="51">
        <f>D12*E12</f>
        <v>1859.55</v>
      </c>
      <c r="G12" s="52">
        <f>E12*0.1</f>
        <v>1.127</v>
      </c>
      <c r="H12" s="52">
        <f>E12+G12</f>
        <v>12.397</v>
      </c>
      <c r="I12" s="60">
        <f>H12*0.242</f>
        <v>3.000074</v>
      </c>
      <c r="J12" s="61"/>
      <c r="K12" s="52">
        <f>H12*0.085</f>
        <v>1.0537450000000002</v>
      </c>
      <c r="L12" s="55">
        <f>SUM(H12:K12)</f>
        <v>16.450819</v>
      </c>
      <c r="M12" s="62">
        <f>D12*L12</f>
        <v>2714.385135</v>
      </c>
    </row>
    <row r="13" spans="1:13" ht="21" customHeight="1" thickBot="1">
      <c r="A13" s="64" t="s">
        <v>33</v>
      </c>
      <c r="B13" s="65"/>
      <c r="C13" s="66"/>
      <c r="D13" s="67"/>
      <c r="E13" s="68"/>
      <c r="F13" s="69"/>
      <c r="G13" s="68"/>
      <c r="H13" s="68"/>
      <c r="I13" s="70"/>
      <c r="J13" s="71"/>
      <c r="K13" s="68"/>
      <c r="L13" s="72"/>
      <c r="M13" s="73">
        <f>SUM(M10:M12)</f>
        <v>8143.1554049999995</v>
      </c>
    </row>
    <row r="17" ht="15.75" thickBot="1"/>
    <row r="18" spans="1:11" ht="36">
      <c r="A18" s="75" t="s">
        <v>34</v>
      </c>
      <c r="B18" s="76" t="s">
        <v>35</v>
      </c>
      <c r="C18" s="76" t="s">
        <v>36</v>
      </c>
      <c r="D18" s="76" t="s">
        <v>37</v>
      </c>
      <c r="E18" s="77">
        <v>42125</v>
      </c>
      <c r="F18" s="78" t="s">
        <v>38</v>
      </c>
      <c r="G18" s="78">
        <v>42278</v>
      </c>
      <c r="H18" s="78">
        <v>42309</v>
      </c>
      <c r="I18" s="78">
        <v>42339</v>
      </c>
      <c r="J18" s="76" t="s">
        <v>39</v>
      </c>
      <c r="K18" s="79" t="s">
        <v>40</v>
      </c>
    </row>
    <row r="19" spans="1:11" ht="15">
      <c r="A19" s="80" t="s">
        <v>41</v>
      </c>
      <c r="B19" s="81" t="s">
        <v>42</v>
      </c>
      <c r="C19" s="81" t="s">
        <v>43</v>
      </c>
      <c r="D19" s="82">
        <v>11.27</v>
      </c>
      <c r="E19" s="83">
        <v>25</v>
      </c>
      <c r="F19" s="84">
        <v>40</v>
      </c>
      <c r="G19" s="85">
        <v>100</v>
      </c>
      <c r="H19" s="86"/>
      <c r="I19" s="87"/>
      <c r="J19" s="84">
        <f>SUM(E19:I19)</f>
        <v>165</v>
      </c>
      <c r="K19" s="88">
        <f>J19*D19</f>
        <v>1859.55</v>
      </c>
    </row>
    <row r="20" spans="1:11" ht="15">
      <c r="A20" s="80"/>
      <c r="B20" s="81" t="s">
        <v>42</v>
      </c>
      <c r="C20" s="81" t="s">
        <v>43</v>
      </c>
      <c r="D20" s="82">
        <v>11.27</v>
      </c>
      <c r="E20" s="83">
        <v>25</v>
      </c>
      <c r="F20" s="84">
        <v>40</v>
      </c>
      <c r="G20" s="85">
        <v>100</v>
      </c>
      <c r="H20" s="86"/>
      <c r="I20" s="87"/>
      <c r="J20" s="84">
        <f>SUM(E20:I20)</f>
        <v>165</v>
      </c>
      <c r="K20" s="88">
        <f>J20*D20</f>
        <v>1859.55</v>
      </c>
    </row>
    <row r="21" spans="1:11" ht="15.75" thickBot="1">
      <c r="A21" s="89"/>
      <c r="B21" s="90" t="s">
        <v>42</v>
      </c>
      <c r="C21" s="90" t="s">
        <v>43</v>
      </c>
      <c r="D21" s="91">
        <v>11.27</v>
      </c>
      <c r="E21" s="92">
        <v>25</v>
      </c>
      <c r="F21" s="93">
        <v>40</v>
      </c>
      <c r="G21" s="94">
        <v>100</v>
      </c>
      <c r="H21" s="95"/>
      <c r="I21" s="96"/>
      <c r="J21" s="93">
        <f>SUM(E21:I21)</f>
        <v>165</v>
      </c>
      <c r="K21" s="97">
        <f>J21*D21</f>
        <v>1859.55</v>
      </c>
    </row>
    <row r="22" spans="1:11" ht="15.75" thickBot="1">
      <c r="A22" s="98"/>
      <c r="B22" s="98"/>
      <c r="C22" s="98"/>
      <c r="D22" s="98"/>
      <c r="E22" s="99"/>
      <c r="F22" s="99"/>
      <c r="G22" s="99"/>
      <c r="H22" s="99"/>
      <c r="I22" s="99"/>
      <c r="J22" s="100"/>
      <c r="K22" s="101">
        <f>SUM(K19:K21)</f>
        <v>5578.65</v>
      </c>
    </row>
    <row r="23" ht="15.75" thickBot="1"/>
    <row r="24" spans="1:4" ht="15">
      <c r="A24" s="45" t="s">
        <v>44</v>
      </c>
      <c r="B24" s="12"/>
      <c r="C24" s="12"/>
      <c r="D24" s="102">
        <v>29851.72</v>
      </c>
    </row>
    <row r="25" spans="1:4" ht="15" customHeight="1">
      <c r="A25" s="103" t="s">
        <v>45</v>
      </c>
      <c r="B25" s="104"/>
      <c r="C25" s="105"/>
      <c r="D25" s="106">
        <v>23384.39</v>
      </c>
    </row>
    <row r="26" spans="1:6" ht="15" customHeight="1">
      <c r="A26" s="103" t="s">
        <v>46</v>
      </c>
      <c r="B26" s="104"/>
      <c r="C26" s="105"/>
      <c r="D26" s="106">
        <f>D24-D25</f>
        <v>6467.330000000002</v>
      </c>
      <c r="F26" s="107"/>
    </row>
    <row r="27" spans="1:4" ht="15" customHeight="1">
      <c r="A27" s="103" t="s">
        <v>55</v>
      </c>
      <c r="B27" s="104"/>
      <c r="C27" s="105"/>
      <c r="D27" s="106">
        <v>10410.83</v>
      </c>
    </row>
    <row r="28" spans="1:6" ht="15">
      <c r="A28" s="108" t="s">
        <v>47</v>
      </c>
      <c r="B28" s="109"/>
      <c r="C28" s="109"/>
      <c r="D28" s="110">
        <f>D26+D27</f>
        <v>16878.160000000003</v>
      </c>
      <c r="F28" s="107"/>
    </row>
    <row r="29" spans="6:13" ht="15">
      <c r="F29" s="107"/>
      <c r="K29" s="111"/>
      <c r="L29" s="111"/>
      <c r="M29" s="111"/>
    </row>
    <row r="30" spans="6:13" ht="15">
      <c r="F30" s="107"/>
      <c r="K30" s="111"/>
      <c r="L30" s="111"/>
      <c r="M30" s="111"/>
    </row>
    <row r="31" spans="1:14" ht="15">
      <c r="A31" s="112"/>
      <c r="B31" s="112"/>
      <c r="C31" s="112"/>
      <c r="D31" s="113"/>
      <c r="E31" s="114"/>
      <c r="F31" s="114"/>
      <c r="G31" s="114"/>
      <c r="H31" s="114"/>
      <c r="I31" s="114"/>
      <c r="J31" s="114"/>
      <c r="K31" s="114"/>
      <c r="L31" s="114"/>
      <c r="M31" s="114"/>
      <c r="N31" s="114"/>
    </row>
    <row r="32" spans="1:14" ht="15">
      <c r="A32" s="115"/>
      <c r="B32" s="115"/>
      <c r="C32" s="114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</row>
    <row r="33" spans="1:14" ht="15">
      <c r="A33" s="116"/>
      <c r="B33" s="116"/>
      <c r="C33" s="114"/>
      <c r="D33" s="113"/>
      <c r="E33" s="117"/>
      <c r="F33" s="118"/>
      <c r="G33" s="117"/>
      <c r="H33" s="117"/>
      <c r="I33" s="117"/>
      <c r="J33" s="117"/>
      <c r="K33" s="117"/>
      <c r="L33" s="119"/>
      <c r="M33" s="120"/>
      <c r="N33" s="114"/>
    </row>
    <row r="34" spans="1:14" ht="15">
      <c r="A34" s="116"/>
      <c r="B34" s="116"/>
      <c r="C34" s="114"/>
      <c r="D34" s="113"/>
      <c r="E34" s="117"/>
      <c r="F34" s="118"/>
      <c r="G34" s="117"/>
      <c r="H34" s="117"/>
      <c r="I34" s="117"/>
      <c r="J34" s="117"/>
      <c r="K34" s="117"/>
      <c r="L34" s="119"/>
      <c r="M34" s="120"/>
      <c r="N34" s="114"/>
    </row>
    <row r="35" spans="1:14" ht="15">
      <c r="A35" s="116"/>
      <c r="B35" s="116"/>
      <c r="C35" s="114"/>
      <c r="D35" s="113"/>
      <c r="E35" s="117"/>
      <c r="F35" s="118"/>
      <c r="G35" s="117"/>
      <c r="H35" s="117"/>
      <c r="I35" s="117"/>
      <c r="J35" s="117"/>
      <c r="K35" s="117"/>
      <c r="L35" s="119"/>
      <c r="M35" s="120"/>
      <c r="N35" s="114"/>
    </row>
    <row r="36" spans="1:14" ht="15">
      <c r="A36" s="115"/>
      <c r="B36" s="115"/>
      <c r="C36" s="112"/>
      <c r="D36" s="121"/>
      <c r="E36" s="114"/>
      <c r="F36" s="122"/>
      <c r="G36" s="114"/>
      <c r="H36" s="114"/>
      <c r="I36" s="114"/>
      <c r="J36" s="114"/>
      <c r="K36" s="114"/>
      <c r="L36" s="114"/>
      <c r="M36" s="120"/>
      <c r="N36" s="114"/>
    </row>
    <row r="37" spans="1:14" ht="15">
      <c r="A37" s="114"/>
      <c r="B37" s="114"/>
      <c r="C37" s="114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ht="15">
      <c r="A38" s="114"/>
      <c r="B38" s="114"/>
      <c r="C38" s="114"/>
      <c r="D38" s="113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14" ht="15">
      <c r="A39" s="115"/>
      <c r="B39" s="115"/>
      <c r="C39" s="115"/>
      <c r="D39" s="120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  <row r="40" spans="1:14" ht="15">
      <c r="A40" s="115"/>
      <c r="B40" s="115"/>
      <c r="C40" s="115"/>
      <c r="D40" s="120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1:14" ht="15">
      <c r="A41" s="115"/>
      <c r="B41" s="115"/>
      <c r="C41" s="115"/>
      <c r="D41" s="120"/>
      <c r="E41" s="114"/>
      <c r="F41" s="114"/>
      <c r="G41" s="114"/>
      <c r="H41" s="114"/>
      <c r="I41" s="114"/>
      <c r="J41" s="114"/>
      <c r="K41" s="114"/>
      <c r="L41" s="114"/>
      <c r="M41" s="114"/>
      <c r="N41" s="114"/>
    </row>
    <row r="42" spans="1:14" ht="15">
      <c r="A42" s="115"/>
      <c r="B42" s="115"/>
      <c r="C42" s="115"/>
      <c r="D42" s="120"/>
      <c r="E42" s="123"/>
      <c r="F42" s="114"/>
      <c r="G42" s="114"/>
      <c r="H42" s="114"/>
      <c r="I42" s="114"/>
      <c r="J42" s="114"/>
      <c r="K42" s="114"/>
      <c r="L42" s="114"/>
      <c r="M42" s="114"/>
      <c r="N42" s="114"/>
    </row>
    <row r="43" spans="1:14" ht="15">
      <c r="A43" s="114"/>
      <c r="B43" s="114"/>
      <c r="C43" s="114"/>
      <c r="D43" s="113"/>
      <c r="E43" s="114"/>
      <c r="F43" s="114"/>
      <c r="G43" s="114"/>
      <c r="H43" s="114"/>
      <c r="I43" s="114"/>
      <c r="J43" s="114"/>
      <c r="K43" s="114"/>
      <c r="L43" s="114"/>
      <c r="M43" s="114"/>
      <c r="N43" s="114"/>
    </row>
  </sheetData>
  <sheetProtection/>
  <mergeCells count="42">
    <mergeCell ref="A42:C42"/>
    <mergeCell ref="A35:B35"/>
    <mergeCell ref="A36:B36"/>
    <mergeCell ref="A39:C39"/>
    <mergeCell ref="A40:C40"/>
    <mergeCell ref="A41:C41"/>
    <mergeCell ref="K30:M30"/>
    <mergeCell ref="A32:B32"/>
    <mergeCell ref="A33:B33"/>
    <mergeCell ref="A34:B34"/>
    <mergeCell ref="A24:C24"/>
    <mergeCell ref="A25:C25"/>
    <mergeCell ref="A26:C26"/>
    <mergeCell ref="A27:C27"/>
    <mergeCell ref="A28:C28"/>
    <mergeCell ref="K29:M29"/>
    <mergeCell ref="A13:B13"/>
    <mergeCell ref="I13:J13"/>
    <mergeCell ref="A19:A21"/>
    <mergeCell ref="G19:I19"/>
    <mergeCell ref="G20:I20"/>
    <mergeCell ref="G21:I21"/>
    <mergeCell ref="A11:B11"/>
    <mergeCell ref="I11:J11"/>
    <mergeCell ref="A12:B12"/>
    <mergeCell ref="I12:J12"/>
    <mergeCell ref="M7:M8"/>
    <mergeCell ref="I8:J8"/>
    <mergeCell ref="A9:B9"/>
    <mergeCell ref="I9:J9"/>
    <mergeCell ref="A10:B10"/>
    <mergeCell ref="I10:J10"/>
    <mergeCell ref="A1:H1"/>
    <mergeCell ref="A2:H2"/>
    <mergeCell ref="A4:K4"/>
    <mergeCell ref="A6:B8"/>
    <mergeCell ref="C6:C8"/>
    <mergeCell ref="I6:J6"/>
    <mergeCell ref="D7:D8"/>
    <mergeCell ref="E7:E8"/>
    <mergeCell ref="F7:F8"/>
    <mergeCell ref="I7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33" sqref="A33:B33"/>
    </sheetView>
  </sheetViews>
  <sheetFormatPr defaultColWidth="9.140625" defaultRowHeight="15"/>
  <cols>
    <col min="1" max="1" width="12.7109375" style="2" customWidth="1"/>
    <col min="2" max="2" width="14.140625" style="2" bestFit="1" customWidth="1"/>
    <col min="3" max="3" width="12.7109375" style="2" customWidth="1"/>
    <col min="4" max="4" width="12.7109375" style="74" customWidth="1"/>
    <col min="5" max="13" width="12.7109375" style="2" customWidth="1"/>
    <col min="14" max="14" width="9.140625" style="2" customWidth="1"/>
    <col min="15" max="16" width="10.7109375" style="2" customWidth="1"/>
    <col min="17" max="16384" width="9.140625" style="2" customWidth="1"/>
  </cols>
  <sheetData>
    <row r="1" spans="1:13" ht="28.5" customHeight="1">
      <c r="A1" s="1" t="s">
        <v>0</v>
      </c>
      <c r="B1" s="1"/>
      <c r="C1" s="1"/>
      <c r="D1" s="1"/>
      <c r="E1" s="1"/>
      <c r="F1" s="1"/>
      <c r="G1" s="1"/>
      <c r="H1" s="1"/>
      <c r="M1" s="3" t="s">
        <v>48</v>
      </c>
    </row>
    <row r="2" spans="1:8" ht="15" customHeight="1">
      <c r="A2" s="4"/>
      <c r="B2" s="5"/>
      <c r="C2" s="5"/>
      <c r="D2" s="5"/>
      <c r="E2" s="5"/>
      <c r="F2" s="5"/>
      <c r="G2" s="5"/>
      <c r="H2" s="5"/>
    </row>
    <row r="3" spans="1:8" ht="15" customHeight="1">
      <c r="A3" s="6"/>
      <c r="B3" s="6"/>
      <c r="C3" s="6"/>
      <c r="D3" s="7"/>
      <c r="E3" s="6"/>
      <c r="F3" s="6"/>
      <c r="G3" s="6"/>
      <c r="H3" s="6"/>
    </row>
    <row r="4" spans="1:11" ht="15" customHeight="1">
      <c r="A4" s="8" t="s">
        <v>49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8" ht="15" customHeight="1" thickBot="1">
      <c r="A5" s="6"/>
      <c r="B5" s="6"/>
      <c r="C5" s="6"/>
      <c r="D5" s="7"/>
      <c r="E5" s="6"/>
      <c r="F5" s="6"/>
      <c r="G5" s="6"/>
      <c r="H5" s="6"/>
    </row>
    <row r="6" spans="1:13" ht="30.75" customHeight="1">
      <c r="A6" s="10" t="s">
        <v>50</v>
      </c>
      <c r="B6" s="11"/>
      <c r="C6" s="12" t="s">
        <v>4</v>
      </c>
      <c r="D6" s="13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5" t="s">
        <v>10</v>
      </c>
      <c r="J6" s="16"/>
      <c r="K6" s="14" t="s">
        <v>11</v>
      </c>
      <c r="L6" s="14" t="s">
        <v>12</v>
      </c>
      <c r="M6" s="17" t="s">
        <v>13</v>
      </c>
    </row>
    <row r="7" spans="1:13" ht="15" customHeight="1">
      <c r="A7" s="18"/>
      <c r="B7" s="19"/>
      <c r="C7" s="20"/>
      <c r="D7" s="21" t="s">
        <v>14</v>
      </c>
      <c r="E7" s="22" t="s">
        <v>15</v>
      </c>
      <c r="F7" s="23" t="s">
        <v>16</v>
      </c>
      <c r="G7" s="24" t="s">
        <v>17</v>
      </c>
      <c r="H7" s="24" t="s">
        <v>18</v>
      </c>
      <c r="I7" s="25" t="s">
        <v>19</v>
      </c>
      <c r="J7" s="26"/>
      <c r="K7" s="24" t="s">
        <v>20</v>
      </c>
      <c r="L7" s="24" t="s">
        <v>21</v>
      </c>
      <c r="M7" s="27" t="s">
        <v>22</v>
      </c>
    </row>
    <row r="8" spans="1:13" ht="15" customHeight="1" thickBot="1">
      <c r="A8" s="28"/>
      <c r="B8" s="29"/>
      <c r="C8" s="30"/>
      <c r="D8" s="31"/>
      <c r="E8" s="32"/>
      <c r="F8" s="33"/>
      <c r="G8" s="34" t="s">
        <v>23</v>
      </c>
      <c r="H8" s="34" t="s">
        <v>24</v>
      </c>
      <c r="I8" s="35" t="s">
        <v>25</v>
      </c>
      <c r="J8" s="36"/>
      <c r="K8" s="34" t="s">
        <v>26</v>
      </c>
      <c r="L8" s="34" t="s">
        <v>27</v>
      </c>
      <c r="M8" s="37"/>
    </row>
    <row r="9" spans="1:16" ht="15.75" customHeight="1">
      <c r="A9" s="38" t="s">
        <v>28</v>
      </c>
      <c r="B9" s="39"/>
      <c r="C9" s="40"/>
      <c r="D9" s="41"/>
      <c r="E9" s="40"/>
      <c r="F9" s="40"/>
      <c r="G9" s="40"/>
      <c r="H9" s="40"/>
      <c r="I9" s="42"/>
      <c r="J9" s="43"/>
      <c r="K9" s="40"/>
      <c r="L9" s="40"/>
      <c r="M9" s="44"/>
      <c r="O9" s="45" t="s">
        <v>28</v>
      </c>
      <c r="P9" s="46"/>
    </row>
    <row r="10" spans="1:16" ht="15" customHeight="1">
      <c r="A10" s="47" t="s">
        <v>29</v>
      </c>
      <c r="B10" s="26"/>
      <c r="C10" s="48">
        <v>1</v>
      </c>
      <c r="D10" s="49">
        <f>K19</f>
        <v>175</v>
      </c>
      <c r="E10" s="50">
        <v>11.27</v>
      </c>
      <c r="F10" s="51">
        <f>D10*E10</f>
        <v>1972.25</v>
      </c>
      <c r="G10" s="52">
        <f>E10*0.1</f>
        <v>1.127</v>
      </c>
      <c r="H10" s="52">
        <f>E10+G10</f>
        <v>12.397</v>
      </c>
      <c r="I10" s="53">
        <f>H10*0.242</f>
        <v>3.000074</v>
      </c>
      <c r="J10" s="54"/>
      <c r="K10" s="52">
        <f>H10*0.085</f>
        <v>1.0537450000000002</v>
      </c>
      <c r="L10" s="55">
        <f>SUM(H10:K10)</f>
        <v>16.450819</v>
      </c>
      <c r="M10" s="56">
        <f>D10*L10</f>
        <v>2878.893325</v>
      </c>
      <c r="O10" s="47" t="s">
        <v>30</v>
      </c>
      <c r="P10" s="57"/>
    </row>
    <row r="11" spans="1:16" ht="15" customHeight="1">
      <c r="A11" s="58" t="s">
        <v>29</v>
      </c>
      <c r="B11" s="23"/>
      <c r="C11" s="48">
        <v>1</v>
      </c>
      <c r="D11" s="49">
        <f>K20</f>
        <v>175</v>
      </c>
      <c r="E11" s="50">
        <v>11.27</v>
      </c>
      <c r="F11" s="51">
        <f>D11*E11</f>
        <v>1972.25</v>
      </c>
      <c r="G11" s="52">
        <f>E11*0.1</f>
        <v>1.127</v>
      </c>
      <c r="H11" s="52">
        <f>E11+G11</f>
        <v>12.397</v>
      </c>
      <c r="I11" s="53">
        <f>H11*0.242</f>
        <v>3.000074</v>
      </c>
      <c r="J11" s="54"/>
      <c r="K11" s="52">
        <f>H11*0.085</f>
        <v>1.0537450000000002</v>
      </c>
      <c r="L11" s="55">
        <f>SUM(H11:K11)</f>
        <v>16.450819</v>
      </c>
      <c r="M11" s="56">
        <f>D11*L11</f>
        <v>2878.893325</v>
      </c>
      <c r="O11" s="59" t="s">
        <v>31</v>
      </c>
      <c r="P11" s="27"/>
    </row>
    <row r="12" spans="1:16" ht="15.75" customHeight="1" thickBot="1">
      <c r="A12" s="58" t="s">
        <v>29</v>
      </c>
      <c r="B12" s="23"/>
      <c r="C12" s="48">
        <v>1</v>
      </c>
      <c r="D12" s="49">
        <f>K21</f>
        <v>175</v>
      </c>
      <c r="E12" s="50">
        <v>11.27</v>
      </c>
      <c r="F12" s="51">
        <f>D12*E12</f>
        <v>1972.25</v>
      </c>
      <c r="G12" s="52">
        <f>E12*0.1</f>
        <v>1.127</v>
      </c>
      <c r="H12" s="52">
        <f>E12+G12</f>
        <v>12.397</v>
      </c>
      <c r="I12" s="60">
        <f>H12*0.242</f>
        <v>3.000074</v>
      </c>
      <c r="J12" s="61"/>
      <c r="K12" s="52">
        <f>H12*0.085</f>
        <v>1.0537450000000002</v>
      </c>
      <c r="L12" s="55">
        <f>SUM(H12:K12)</f>
        <v>16.450819</v>
      </c>
      <c r="M12" s="62">
        <f>D12*L12</f>
        <v>2878.893325</v>
      </c>
      <c r="O12" s="63" t="s">
        <v>32</v>
      </c>
      <c r="P12" s="37"/>
    </row>
    <row r="13" spans="1:13" ht="21" customHeight="1" thickBot="1">
      <c r="A13" s="64" t="s">
        <v>33</v>
      </c>
      <c r="B13" s="65"/>
      <c r="C13" s="66"/>
      <c r="D13" s="67"/>
      <c r="E13" s="68"/>
      <c r="F13" s="69"/>
      <c r="G13" s="68"/>
      <c r="H13" s="68"/>
      <c r="I13" s="70"/>
      <c r="J13" s="71"/>
      <c r="K13" s="68"/>
      <c r="L13" s="72"/>
      <c r="M13" s="73">
        <f>SUM(M10:M12)</f>
        <v>8636.679975</v>
      </c>
    </row>
    <row r="17" ht="15.75" thickBot="1"/>
    <row r="18" spans="1:12" ht="36">
      <c r="A18" s="124" t="s">
        <v>34</v>
      </c>
      <c r="B18" s="125" t="s">
        <v>35</v>
      </c>
      <c r="C18" s="125" t="s">
        <v>36</v>
      </c>
      <c r="D18" s="125" t="s">
        <v>37</v>
      </c>
      <c r="E18" s="126">
        <v>42370</v>
      </c>
      <c r="F18" s="127">
        <v>42401</v>
      </c>
      <c r="G18" s="126">
        <v>42430</v>
      </c>
      <c r="H18" s="127">
        <v>42461</v>
      </c>
      <c r="I18" s="126">
        <v>42491</v>
      </c>
      <c r="J18" s="127">
        <v>42522</v>
      </c>
      <c r="K18" s="125" t="s">
        <v>51</v>
      </c>
      <c r="L18" s="128" t="s">
        <v>40</v>
      </c>
    </row>
    <row r="19" spans="1:12" ht="15" customHeight="1">
      <c r="A19" s="80" t="s">
        <v>41</v>
      </c>
      <c r="B19" s="81" t="s">
        <v>42</v>
      </c>
      <c r="C19" s="81" t="s">
        <v>43</v>
      </c>
      <c r="D19" s="82">
        <v>11.27</v>
      </c>
      <c r="E19" s="83">
        <v>30</v>
      </c>
      <c r="F19" s="84">
        <v>30</v>
      </c>
      <c r="G19" s="129">
        <v>30</v>
      </c>
      <c r="H19" s="129">
        <v>30</v>
      </c>
      <c r="I19" s="129">
        <v>30</v>
      </c>
      <c r="J19" s="84">
        <v>25</v>
      </c>
      <c r="K19" s="84">
        <f>SUM(E19:J19)</f>
        <v>175</v>
      </c>
      <c r="L19" s="88">
        <f>K19*D19</f>
        <v>1972.25</v>
      </c>
    </row>
    <row r="20" spans="1:12" ht="15">
      <c r="A20" s="80"/>
      <c r="B20" s="81" t="s">
        <v>42</v>
      </c>
      <c r="C20" s="81" t="s">
        <v>43</v>
      </c>
      <c r="D20" s="82">
        <v>11.27</v>
      </c>
      <c r="E20" s="83">
        <v>30</v>
      </c>
      <c r="F20" s="84">
        <v>30</v>
      </c>
      <c r="G20" s="129">
        <v>30</v>
      </c>
      <c r="H20" s="129">
        <v>30</v>
      </c>
      <c r="I20" s="129">
        <v>30</v>
      </c>
      <c r="J20" s="84">
        <v>25</v>
      </c>
      <c r="K20" s="84">
        <f>SUM(E20:J20)</f>
        <v>175</v>
      </c>
      <c r="L20" s="88">
        <f>K20*D20</f>
        <v>1972.25</v>
      </c>
    </row>
    <row r="21" spans="1:12" ht="15.75" thickBot="1">
      <c r="A21" s="89"/>
      <c r="B21" s="90" t="s">
        <v>42</v>
      </c>
      <c r="C21" s="90" t="s">
        <v>43</v>
      </c>
      <c r="D21" s="91">
        <v>11.27</v>
      </c>
      <c r="E21" s="92">
        <v>30</v>
      </c>
      <c r="F21" s="93">
        <v>30</v>
      </c>
      <c r="G21" s="130">
        <v>30</v>
      </c>
      <c r="H21" s="130">
        <v>30</v>
      </c>
      <c r="I21" s="130">
        <v>30</v>
      </c>
      <c r="J21" s="93">
        <v>25</v>
      </c>
      <c r="K21" s="84">
        <f>SUM(E21:J21)</f>
        <v>175</v>
      </c>
      <c r="L21" s="97">
        <f>K21*D21</f>
        <v>1972.25</v>
      </c>
    </row>
    <row r="22" spans="1:12" ht="15.75" thickBot="1">
      <c r="A22" s="98"/>
      <c r="B22" s="98"/>
      <c r="C22" s="98"/>
      <c r="D22" s="98"/>
      <c r="E22" s="99"/>
      <c r="F22" s="99"/>
      <c r="G22" s="99"/>
      <c r="H22" s="99"/>
      <c r="I22" s="99"/>
      <c r="J22" s="99"/>
      <c r="K22" s="100"/>
      <c r="L22" s="101">
        <f>SUM(L19:L21)</f>
        <v>5916.75</v>
      </c>
    </row>
    <row r="23" ht="15.75" thickBot="1"/>
    <row r="24" spans="1:4" ht="15">
      <c r="A24" s="45" t="s">
        <v>52</v>
      </c>
      <c r="B24" s="12"/>
      <c r="C24" s="12"/>
      <c r="D24" s="102">
        <f>'[1]Ipotesi_Nuova_Somma_2015'!D28</f>
        <v>16878.160000000003</v>
      </c>
    </row>
    <row r="25" spans="1:5" ht="15" customHeight="1">
      <c r="A25" s="103" t="s">
        <v>53</v>
      </c>
      <c r="B25" s="104"/>
      <c r="C25" s="105"/>
      <c r="D25" s="106">
        <f>'[1]Ipotesi_Nuova_Somma_2015'!M13</f>
        <v>8143.1554049999995</v>
      </c>
      <c r="E25" s="107"/>
    </row>
    <row r="26" spans="1:6" ht="15" customHeight="1" thickBot="1">
      <c r="A26" s="131" t="s">
        <v>54</v>
      </c>
      <c r="B26" s="132"/>
      <c r="C26" s="133"/>
      <c r="D26" s="134">
        <f>M13</f>
        <v>8636.679975</v>
      </c>
      <c r="E26" s="107"/>
      <c r="F26" s="107"/>
    </row>
    <row r="27" spans="4:13" s="114" customFormat="1" ht="15">
      <c r="D27" s="120"/>
      <c r="E27" s="123"/>
      <c r="F27" s="123"/>
      <c r="K27" s="116"/>
      <c r="L27" s="116"/>
      <c r="M27" s="116"/>
    </row>
    <row r="28" spans="1:5" s="114" customFormat="1" ht="15">
      <c r="A28" s="135"/>
      <c r="B28" s="135"/>
      <c r="C28" s="135"/>
      <c r="D28" s="136"/>
      <c r="E28" s="123"/>
    </row>
    <row r="29" spans="1:16" ht="15">
      <c r="A29" s="112"/>
      <c r="B29" s="112"/>
      <c r="C29" s="112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1:16" ht="15">
      <c r="A30" s="115"/>
      <c r="B30" s="115"/>
      <c r="C30" s="114"/>
      <c r="D30" s="113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  <c r="P30" s="115"/>
    </row>
    <row r="31" spans="1:16" ht="15">
      <c r="A31" s="116"/>
      <c r="B31" s="116"/>
      <c r="C31" s="114"/>
      <c r="D31" s="113"/>
      <c r="E31" s="117"/>
      <c r="F31" s="118"/>
      <c r="G31" s="117"/>
      <c r="H31" s="117"/>
      <c r="I31" s="117"/>
      <c r="J31" s="117"/>
      <c r="K31" s="117"/>
      <c r="L31" s="119"/>
      <c r="M31" s="120"/>
      <c r="N31" s="114"/>
      <c r="O31" s="116"/>
      <c r="P31" s="116"/>
    </row>
    <row r="32" spans="1:16" ht="15">
      <c r="A32" s="116"/>
      <c r="B32" s="116"/>
      <c r="C32" s="114"/>
      <c r="D32" s="113"/>
      <c r="E32" s="117"/>
      <c r="F32" s="118"/>
      <c r="G32" s="117"/>
      <c r="H32" s="117"/>
      <c r="I32" s="117"/>
      <c r="J32" s="117"/>
      <c r="K32" s="117"/>
      <c r="L32" s="119"/>
      <c r="M32" s="120"/>
      <c r="N32" s="114"/>
      <c r="O32" s="116"/>
      <c r="P32" s="116"/>
    </row>
    <row r="33" spans="1:16" ht="15">
      <c r="A33" s="116"/>
      <c r="B33" s="116"/>
      <c r="C33" s="114"/>
      <c r="D33" s="113"/>
      <c r="E33" s="117"/>
      <c r="F33" s="118"/>
      <c r="G33" s="117"/>
      <c r="H33" s="117"/>
      <c r="I33" s="117"/>
      <c r="J33" s="117"/>
      <c r="K33" s="117"/>
      <c r="L33" s="119"/>
      <c r="M33" s="120"/>
      <c r="N33" s="114"/>
      <c r="O33" s="116"/>
      <c r="P33" s="116"/>
    </row>
    <row r="34" spans="1:16" ht="15">
      <c r="A34" s="115"/>
      <c r="B34" s="115"/>
      <c r="C34" s="112"/>
      <c r="D34" s="121"/>
      <c r="E34" s="114"/>
      <c r="F34" s="122"/>
      <c r="G34" s="114"/>
      <c r="H34" s="114"/>
      <c r="I34" s="114"/>
      <c r="J34" s="114"/>
      <c r="K34" s="114"/>
      <c r="L34" s="114"/>
      <c r="M34" s="120"/>
      <c r="N34" s="114"/>
      <c r="O34" s="114"/>
      <c r="P34" s="114"/>
    </row>
    <row r="35" spans="1:16" ht="15">
      <c r="A35" s="114"/>
      <c r="B35" s="114"/>
      <c r="C35" s="114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1:16" ht="15">
      <c r="A36" s="114"/>
      <c r="B36" s="114"/>
      <c r="C36" s="114"/>
      <c r="D36" s="113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</row>
    <row r="37" spans="1:16" ht="15">
      <c r="A37" s="115"/>
      <c r="B37" s="115"/>
      <c r="C37" s="115"/>
      <c r="D37" s="120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1:16" ht="15">
      <c r="A38" s="115"/>
      <c r="B38" s="115"/>
      <c r="C38" s="115"/>
      <c r="D38" s="120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1:16" ht="15">
      <c r="A39" s="115"/>
      <c r="B39" s="115"/>
      <c r="C39" s="115"/>
      <c r="D39" s="120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1:16" ht="15">
      <c r="A40" s="115"/>
      <c r="B40" s="115"/>
      <c r="C40" s="115"/>
      <c r="D40" s="120"/>
      <c r="E40" s="12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1:16" ht="15">
      <c r="A41" s="114"/>
      <c r="B41" s="114"/>
      <c r="C41" s="114"/>
      <c r="D41" s="113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</sheetData>
  <sheetProtection/>
  <mergeCells count="45">
    <mergeCell ref="A38:C38"/>
    <mergeCell ref="A39:C39"/>
    <mergeCell ref="A40:C40"/>
    <mergeCell ref="A32:B32"/>
    <mergeCell ref="O32:P32"/>
    <mergeCell ref="A33:B33"/>
    <mergeCell ref="O33:P33"/>
    <mergeCell ref="A34:B34"/>
    <mergeCell ref="A37:C37"/>
    <mergeCell ref="K27:M27"/>
    <mergeCell ref="A28:C28"/>
    <mergeCell ref="A30:B30"/>
    <mergeCell ref="O30:P30"/>
    <mergeCell ref="A31:B31"/>
    <mergeCell ref="O31:P31"/>
    <mergeCell ref="A13:B13"/>
    <mergeCell ref="I13:J13"/>
    <mergeCell ref="A19:A21"/>
    <mergeCell ref="A24:C24"/>
    <mergeCell ref="A25:C25"/>
    <mergeCell ref="A26:C26"/>
    <mergeCell ref="A11:B11"/>
    <mergeCell ref="I11:J11"/>
    <mergeCell ref="O11:P11"/>
    <mergeCell ref="A12:B12"/>
    <mergeCell ref="I12:J12"/>
    <mergeCell ref="O12:P12"/>
    <mergeCell ref="M7:M8"/>
    <mergeCell ref="I8:J8"/>
    <mergeCell ref="A9:B9"/>
    <mergeCell ref="I9:J9"/>
    <mergeCell ref="O9:P9"/>
    <mergeCell ref="A10:B10"/>
    <mergeCell ref="I10:J10"/>
    <mergeCell ref="O10:P10"/>
    <mergeCell ref="A1:H1"/>
    <mergeCell ref="A2:H2"/>
    <mergeCell ref="A4:K4"/>
    <mergeCell ref="A6:B8"/>
    <mergeCell ref="C6:C8"/>
    <mergeCell ref="I6:J6"/>
    <mergeCell ref="D7:D8"/>
    <mergeCell ref="E7:E8"/>
    <mergeCell ref="F7:F8"/>
    <mergeCell ref="I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vignierim</dc:creator>
  <cp:keywords/>
  <dc:description/>
  <cp:lastModifiedBy>vignierim</cp:lastModifiedBy>
  <dcterms:created xsi:type="dcterms:W3CDTF">2015-06-29T09:46:47Z</dcterms:created>
  <dcterms:modified xsi:type="dcterms:W3CDTF">2015-06-29T09:50:07Z</dcterms:modified>
  <cp:category/>
  <cp:version/>
  <cp:contentType/>
  <cp:contentStatus/>
</cp:coreProperties>
</file>