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942" activeTab="0"/>
  </bookViews>
  <sheets>
    <sheet name="Tav.10.1" sheetId="1" r:id="rId1"/>
    <sheet name="Tav.10.1segue" sheetId="2" r:id="rId2"/>
    <sheet name="Tav.10.2" sheetId="3" r:id="rId3"/>
    <sheet name="Tav.10.3" sheetId="4" r:id="rId4"/>
    <sheet name="Tav.10.4" sheetId="5" r:id="rId5"/>
    <sheet name="Tav.10.5" sheetId="6" r:id="rId6"/>
    <sheet name="Tav. 10.6" sheetId="7" r:id="rId7"/>
    <sheet name="Tav. 10.7" sheetId="8" r:id="rId8"/>
    <sheet name="Tav. 10.8" sheetId="9" r:id="rId9"/>
    <sheet name="Tav.10.9" sheetId="10" r:id="rId10"/>
    <sheet name="Tav. 10.10" sheetId="11" r:id="rId11"/>
    <sheet name="Tav. 10.11" sheetId="12" r:id="rId12"/>
    <sheet name="Tav. 10.12-13" sheetId="13" r:id="rId13"/>
    <sheet name="Tav. 10.14" sheetId="14" r:id="rId14"/>
    <sheet name="Tav.10.15" sheetId="15" r:id="rId15"/>
    <sheet name="Tav.10.16" sheetId="16" r:id="rId16"/>
    <sheet name="Tav.10.17" sheetId="17" r:id="rId17"/>
  </sheets>
  <definedNames>
    <definedName name="_xlnm.Print_Area" localSheetId="10">'Tav. 10.10'!$A:$IV</definedName>
    <definedName name="_xlnm.Print_Area" localSheetId="11">'Tav. 10.11'!$A:$IV</definedName>
    <definedName name="_xlnm.Print_Area" localSheetId="13">'Tav. 10.14'!$A:$IV</definedName>
    <definedName name="_xlnm.Print_Area" localSheetId="9">'Tav.10.9'!$A:$IV</definedName>
  </definedNames>
  <calcPr fullCalcOnLoad="1"/>
</workbook>
</file>

<file path=xl/sharedStrings.xml><?xml version="1.0" encoding="utf-8"?>
<sst xmlns="http://schemas.openxmlformats.org/spreadsheetml/2006/main" count="595" uniqueCount="222">
  <si>
    <t>Palermo</t>
  </si>
  <si>
    <t>Catania</t>
  </si>
  <si>
    <t>Messina</t>
  </si>
  <si>
    <t>Scontro frontale</t>
  </si>
  <si>
    <t>Scontro frontale-laterale</t>
  </si>
  <si>
    <t>Scontro laterale</t>
  </si>
  <si>
    <t>Totale</t>
  </si>
  <si>
    <t>Totale incidenti</t>
  </si>
  <si>
    <t>Sicilia</t>
  </si>
  <si>
    <t>Nord-Centro</t>
  </si>
  <si>
    <t>Italia</t>
  </si>
  <si>
    <t>Agrigento</t>
  </si>
  <si>
    <t>Caltanissetta</t>
  </si>
  <si>
    <t>Enna</t>
  </si>
  <si>
    <t>Ragusa</t>
  </si>
  <si>
    <t>Siracusa</t>
  </si>
  <si>
    <t>Trapani</t>
  </si>
  <si>
    <t>Autovetture</t>
  </si>
  <si>
    <t>Autobus</t>
  </si>
  <si>
    <t>Motrici</t>
  </si>
  <si>
    <t>Rimorchi</t>
  </si>
  <si>
    <t>Motocicli</t>
  </si>
  <si>
    <t>Incidenti</t>
  </si>
  <si>
    <t>Feriti</t>
  </si>
  <si>
    <t>Morti</t>
  </si>
  <si>
    <t>Passeggeri</t>
  </si>
  <si>
    <t>TSN</t>
  </si>
  <si>
    <t>Milazzo</t>
  </si>
  <si>
    <t>Augusta</t>
  </si>
  <si>
    <t>Gela</t>
  </si>
  <si>
    <t>Arrivi</t>
  </si>
  <si>
    <t>-</t>
  </si>
  <si>
    <t>Tra veicoli in marcia</t>
  </si>
  <si>
    <t>A veicoli isolati</t>
  </si>
  <si>
    <t>Autobus utilizzati</t>
  </si>
  <si>
    <t>Posti offerti</t>
  </si>
  <si>
    <t>Viaggiatori trasportati</t>
  </si>
  <si>
    <t>Autoveicoli speciali</t>
  </si>
  <si>
    <t>Altri</t>
  </si>
  <si>
    <t>Motocarri*</t>
  </si>
  <si>
    <t>* include i quadricicli per trasporto merci e motoveicoli e quadricicli speciali/specifici</t>
  </si>
  <si>
    <t>Sud-Isole</t>
  </si>
  <si>
    <t>Fonte: Elaborazione su dati ACI</t>
  </si>
  <si>
    <t>Fonte: Elaborazione su dati ISTAT</t>
  </si>
  <si>
    <t>Strade urbane</t>
  </si>
  <si>
    <t>di cui mortali</t>
  </si>
  <si>
    <t>Urto in fermata o arresto</t>
  </si>
  <si>
    <t>Tampona-mento</t>
  </si>
  <si>
    <t>Tavola 10.1  Consistenza del parco veicolare secondo le risultanze del PRA</t>
  </si>
  <si>
    <t>Italia = 100</t>
  </si>
  <si>
    <t>Servizio Urbano</t>
  </si>
  <si>
    <t>Servizio Misto</t>
  </si>
  <si>
    <t xml:space="preserve">Movimenti </t>
  </si>
  <si>
    <t>Transiti</t>
  </si>
  <si>
    <t xml:space="preserve">Cargo (a) </t>
  </si>
  <si>
    <t>Numero</t>
  </si>
  <si>
    <t>Totali</t>
  </si>
  <si>
    <t>n.s.: variazione non significativa in quanto relativa a valori troppo bassi o anomali</t>
  </si>
  <si>
    <t>Movimenti</t>
  </si>
  <si>
    <t>Cargo (a)</t>
  </si>
  <si>
    <t>Aeroporti Italiani</t>
  </si>
  <si>
    <t>Punta Raisi (PA)</t>
  </si>
  <si>
    <t>Fontanarossa (CT)</t>
  </si>
  <si>
    <t>Birgi (TP)</t>
  </si>
  <si>
    <t>(a) merci + posta</t>
  </si>
  <si>
    <t>A vela</t>
  </si>
  <si>
    <t>A motore</t>
  </si>
  <si>
    <t>Pozzallo</t>
  </si>
  <si>
    <t>Porto Empedocle</t>
  </si>
  <si>
    <t>Mazara del Vallo</t>
  </si>
  <si>
    <t>Unità cancellate</t>
  </si>
  <si>
    <t>Navi (oltre 24 metri)</t>
  </si>
  <si>
    <r>
      <t xml:space="preserve">Tavola 10.1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Consistenza del parco veicolare secondo le risultanze del PRA</t>
    </r>
  </si>
  <si>
    <t>Nuove iscrizioni</t>
  </si>
  <si>
    <t>Lampedusa (AG)</t>
  </si>
  <si>
    <t>Pantelleria (TP)</t>
  </si>
  <si>
    <r>
      <t>di cui</t>
    </r>
    <r>
      <rPr>
        <sz val="10"/>
        <rFont val="Arial"/>
        <family val="2"/>
      </rPr>
      <t>: Non di linea (b)</t>
    </r>
  </si>
  <si>
    <t>Var %</t>
  </si>
  <si>
    <t>(b) charter + aerotaxi</t>
  </si>
  <si>
    <t>Fonte: Elaborazione su dati Ministero delle Infrastrutture e dei Trasporti (Direzione Generale per i Sistemi Informativi - Ufficio di Statistica) - Il Diporto Nautico in Italia</t>
  </si>
  <si>
    <t>Numero di porti</t>
  </si>
  <si>
    <t>Numero di accosti</t>
  </si>
  <si>
    <t>Lunghezza complessiva accosti (metri)</t>
  </si>
  <si>
    <t>Prodotti petroliferi</t>
  </si>
  <si>
    <t>Diporto</t>
  </si>
  <si>
    <t>Fonte: Elaborazione su dati Ministero delle Infrastrutture e dei Trasporti</t>
  </si>
  <si>
    <t>Posti barca totali</t>
  </si>
  <si>
    <t>Tipologia di struttura</t>
  </si>
  <si>
    <t>Porto turistico</t>
  </si>
  <si>
    <t>Approdo turistico</t>
  </si>
  <si>
    <t>Punto di ormeggio</t>
  </si>
  <si>
    <t>di cui: oltre 24 metri</t>
  </si>
  <si>
    <t>Tavola 10.2  Incidenti stradali e persone infortunate secondo la conseguenza</t>
  </si>
  <si>
    <t>Arcipelago Siciliano</t>
  </si>
  <si>
    <t>N. corse doppie</t>
  </si>
  <si>
    <t>Auto al seguito</t>
  </si>
  <si>
    <t>Metri lineari commerciali</t>
  </si>
  <si>
    <t>Milazzo - Isole Eolie</t>
  </si>
  <si>
    <t>Isole Eolie - Isole Eolie (interisole)</t>
  </si>
  <si>
    <t>Palermo - Ustica</t>
  </si>
  <si>
    <t>Trapani - Isole Egadi</t>
  </si>
  <si>
    <t>Trapani - Pantelleria</t>
  </si>
  <si>
    <t>Fonte: Elaborazione su dati del Ministero delle Infrastrutture e dei Trasporti - Conto Nazionale delle Infrastrutture e dei Trasporti</t>
  </si>
  <si>
    <t>Porto Empedocle - Linosa - Lampedusa</t>
  </si>
  <si>
    <t>Fonte: Elaborazione su dati del Ministero delle Infrastrutture e dei Trasporti</t>
  </si>
  <si>
    <t>Tavola 10.9  Traffico delle navi Tirrenia S.p.A. nei collegamenti con le Isole Minori</t>
  </si>
  <si>
    <t xml:space="preserve">Passeggeri </t>
  </si>
  <si>
    <t>2009</t>
  </si>
  <si>
    <t>Fonte: Elaborazione su dati Ministero infrastrutture e trasporti - Conto Nazionale dei Trasporti</t>
  </si>
  <si>
    <t xml:space="preserve">Tavola 10.6  Aziende del trasporto pubblico locale per tipologia di servizio svolto </t>
  </si>
  <si>
    <t>Numero addetti (classi)</t>
  </si>
  <si>
    <t>1-5</t>
  </si>
  <si>
    <t>6-10</t>
  </si>
  <si>
    <t>11-20</t>
  </si>
  <si>
    <t>21-50</t>
  </si>
  <si>
    <t>51-100</t>
  </si>
  <si>
    <t>oltre 100</t>
  </si>
  <si>
    <t>Numero autobus (classi)</t>
  </si>
  <si>
    <t xml:space="preserve">Percorrenza media annua </t>
  </si>
  <si>
    <t xml:space="preserve">Tavola 10.8  Principali dati di traffico del servizio urbano ed extra-urbano </t>
  </si>
  <si>
    <t>Servizio Extraurbano</t>
  </si>
  <si>
    <t>Low-cost</t>
  </si>
  <si>
    <t>Tradizionali</t>
  </si>
  <si>
    <t>(*): Sono riportate solo le singole tratte con più di 50.000 passeggeri annui</t>
  </si>
  <si>
    <t>Catania Fontanarossa - Roma Fiumicino</t>
  </si>
  <si>
    <t>Roma Fiumicino - Catania Fontanarossa</t>
  </si>
  <si>
    <t>Palermo Punta Raisi - Roma Fiumicino</t>
  </si>
  <si>
    <t>Roma Fiumicino - Palermo Punta Raisi</t>
  </si>
  <si>
    <t>Catania Fontanarossa - Milano Linate</t>
  </si>
  <si>
    <t>Milano Linate - Catania Fontanarossa</t>
  </si>
  <si>
    <t>Palermo Punta Raisi - Milano Linate</t>
  </si>
  <si>
    <t>Milano Linate - Palermo Punta Raisi</t>
  </si>
  <si>
    <t>Catania Fontanarossa - Milano Malpensa</t>
  </si>
  <si>
    <t>Milano Malpensa - Catania Fontanarossa</t>
  </si>
  <si>
    <t>Palermo Punta Raisi - Milano Malpensa</t>
  </si>
  <si>
    <t>Milano Malpensa - Palermo Punta Raisi</t>
  </si>
  <si>
    <t>Catania Fontanarossa - Bologna</t>
  </si>
  <si>
    <t>Catania Fontanarossa - Verona</t>
  </si>
  <si>
    <t>Verona - Catania Fontanarossa</t>
  </si>
  <si>
    <t>Catania Fontanarossa - Torino</t>
  </si>
  <si>
    <t>Torino - Catania Fontanarossa</t>
  </si>
  <si>
    <t>Catania Fontanarossa - Venezia</t>
  </si>
  <si>
    <t>Venezia - Catania Fontanarossa</t>
  </si>
  <si>
    <t>Palermo Punta Raisi - Venezia</t>
  </si>
  <si>
    <t>Venezia - Palermo Punta Raisi</t>
  </si>
  <si>
    <t>Trapani Birgi - Bergamo Orio al Serio</t>
  </si>
  <si>
    <t>Bergamo Orio al Serio - Trapani Birgi</t>
  </si>
  <si>
    <t>Palermo Punta Raisi - Pisa</t>
  </si>
  <si>
    <t>Pisa - Palermo Punta Raisi</t>
  </si>
  <si>
    <t>Palermo Punta Raisi - Bologna</t>
  </si>
  <si>
    <t>Bologna - Palermo Punta Raisi</t>
  </si>
  <si>
    <t>Trapani Birgi - Roma Ciampino</t>
  </si>
  <si>
    <t>Roma Ciampino - Trapani Birgi</t>
  </si>
  <si>
    <t>Catania Fontanarossa - Napoli</t>
  </si>
  <si>
    <t>Napoli - Catania Fontanarossa</t>
  </si>
  <si>
    <t>Trapani Birgi - Pisa</t>
  </si>
  <si>
    <t>Pisa - Trapani Birgi</t>
  </si>
  <si>
    <t>Palermo Punta Raisi - Bergamo Orio al Serio</t>
  </si>
  <si>
    <t>Bergamo Orio al Serio - Palermo Punta Raisi</t>
  </si>
  <si>
    <t>Catania Fontanarossa - Pisa</t>
  </si>
  <si>
    <t>Pisa - Catania Fontanarossa</t>
  </si>
  <si>
    <t>Palermo Punta Raisi - Napoli</t>
  </si>
  <si>
    <t>Napoli - Palermo Punta Raisi</t>
  </si>
  <si>
    <t>Bologna - Catania Fontanarossa</t>
  </si>
  <si>
    <t>Palermo Punta Raisi</t>
  </si>
  <si>
    <t>Catania Fontanarossa</t>
  </si>
  <si>
    <t>Trapani Birgi</t>
  </si>
  <si>
    <t>Austria</t>
  </si>
  <si>
    <t>Belgio</t>
  </si>
  <si>
    <t>Francia</t>
  </si>
  <si>
    <t>Germania</t>
  </si>
  <si>
    <t>Gran Bretagna</t>
  </si>
  <si>
    <t>Irlanda</t>
  </si>
  <si>
    <t>Altri Paesi dell'UE</t>
  </si>
  <si>
    <t>Malta</t>
  </si>
  <si>
    <t>Spagna</t>
  </si>
  <si>
    <t>Romania</t>
  </si>
  <si>
    <t>Olanda</t>
  </si>
  <si>
    <t>Danimarca</t>
  </si>
  <si>
    <t>Finlandia</t>
  </si>
  <si>
    <t>Grecia</t>
  </si>
  <si>
    <t>Polonia</t>
  </si>
  <si>
    <t>Repubblica Ceca</t>
  </si>
  <si>
    <t>Svezia</t>
  </si>
  <si>
    <t>Non specificato</t>
  </si>
  <si>
    <t>Tavola 10.5  Incidenti e persone infortunate secondo la categoria
 della strada e la conseguenza</t>
  </si>
  <si>
    <t>Tavola 10. 7  Numero di aziende del trasporto pubblico locale per classi di addetti e di mezzi di esercizio (servizio urbano ed extraurbano)</t>
  </si>
  <si>
    <t>Autobus      (Km percorsi)</t>
  </si>
  <si>
    <t>Numero dei passeggeri</t>
  </si>
  <si>
    <t>* dati non definitivi</t>
  </si>
  <si>
    <t>*dati non definitivi</t>
  </si>
  <si>
    <t>2010</t>
  </si>
  <si>
    <t>di cui con investim. di pedoni</t>
  </si>
  <si>
    <t>Autostrade</t>
  </si>
  <si>
    <t xml:space="preserve">Altra strada </t>
  </si>
  <si>
    <t>2011</t>
  </si>
  <si>
    <t xml:space="preserve">Tavola 10.3  Incidenti stradali secondo la tipologia </t>
  </si>
  <si>
    <t xml:space="preserve">Tavola 10.4  Incidenti tra veicoli in marcia secondo il tipo </t>
  </si>
  <si>
    <t>2012</t>
  </si>
  <si>
    <t>Autocarri merci</t>
  </si>
  <si>
    <t>2013</t>
  </si>
  <si>
    <t>Province - 2013</t>
  </si>
  <si>
    <t>Ripartizioni - 2013</t>
  </si>
  <si>
    <t>Tavola 10.10  Servizi aerei complessivi negli aeroporti siciliani (arrivi+partenze) - (merci in tonnellate) - Anno 2013</t>
  </si>
  <si>
    <r>
      <t xml:space="preserve">Tavola 10.10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Servizi aerei complessivi negli aeroporti siciliani (arrivi+partenze) - (merci in tonnellate) - Anno 2013</t>
    </r>
  </si>
  <si>
    <t>Fonte: Elaborazione su dati Ministero delle Infrastrutture e dei Trasporti - ENAC Dati di traffico 2013</t>
  </si>
  <si>
    <t>Trapani Birgi - Bologna</t>
  </si>
  <si>
    <t>Bologna - Trapani Birgi</t>
  </si>
  <si>
    <t>Catania Fontanarossa - Bergamo</t>
  </si>
  <si>
    <t>Bergamo - Catania Fontanarossa</t>
  </si>
  <si>
    <t>Tavola 10.11  Collegamenti nazionali commerciali per tratta di Origine-Destinazione (*) - Anno 2013</t>
  </si>
  <si>
    <t>Fonte: Elaborazione su dati MIT - ENAC Dati di traffico 2013</t>
  </si>
  <si>
    <t>Tavola 10.12  Ripartizione del mercato aereo tra compagnie tradizionali e low-cost per aeroporto - Anno 2013 (quote %)</t>
  </si>
  <si>
    <t>Tavola 10.13  Servizi aerei internazionali negli aeroporti siciliani (arrivi+partenze) - (merci in tonnellate) - Anno 2013</t>
  </si>
  <si>
    <t>Tavola 10.14  Suddivisione del traffico commerciale passeggeri per area geografica (Paesi dell'Unione Europea) - Anno 2013</t>
  </si>
  <si>
    <t>2012*</t>
  </si>
  <si>
    <t>Tavola 10.15  Infrastrutture portuali per Capitaneria di Porto al 31/12/2013 (unità)</t>
  </si>
  <si>
    <t>Tavola 10.17  Consistenza del naviglio da diporto (unità) - Anno 2012</t>
  </si>
  <si>
    <t>Iscritte per compartimento marittimo al 31/12/2012</t>
  </si>
  <si>
    <t>Tratte - 2013</t>
  </si>
  <si>
    <t>Tavola 10.16  Numero di posti barca per Capitaneria di Porto al 31/12/2012 (unità)</t>
  </si>
  <si>
    <t>2103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</si>
</sst>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\ AM/PM_)"/>
    <numFmt numFmtId="171" formatCode="General_)"/>
    <numFmt numFmtId="172" formatCode="#,##0_);\(#,##0\)"/>
    <numFmt numFmtId="173" formatCode="0_)"/>
    <numFmt numFmtId="174" formatCode="#,##0_ ;\-#,##0\ "/>
    <numFmt numFmtId="175" formatCode="0.0"/>
    <numFmt numFmtId="176" formatCode="#,##0.0_ ;\-#,##0.0\ 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#,##0.00_ ;\-#,##0.00\ "/>
    <numFmt numFmtId="181" formatCode="0_ ;\-0\ "/>
    <numFmt numFmtId="182" formatCode="#,##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3">
    <xf numFmtId="171" fontId="0" fillId="0" borderId="0" xfId="0" applyAlignment="1">
      <alignment/>
    </xf>
    <xf numFmtId="171" fontId="5" fillId="0" borderId="0" xfId="0" applyFont="1" applyBorder="1" applyAlignment="1">
      <alignment/>
    </xf>
    <xf numFmtId="171" fontId="5" fillId="0" borderId="0" xfId="0" applyFont="1" applyFill="1" applyBorder="1" applyAlignment="1" applyProtection="1">
      <alignment horizontal="left" vertical="center"/>
      <protection locked="0"/>
    </xf>
    <xf numFmtId="171" fontId="4" fillId="0" borderId="0" xfId="0" applyFont="1" applyAlignment="1">
      <alignment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1" fontId="1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74" fontId="4" fillId="0" borderId="10" xfId="44" applyNumberFormat="1" applyFont="1" applyBorder="1" applyAlignment="1">
      <alignment horizontal="right"/>
    </xf>
    <xf numFmtId="171" fontId="1" fillId="0" borderId="0" xfId="0" applyFont="1" applyBorder="1" applyAlignment="1">
      <alignment/>
    </xf>
    <xf numFmtId="171" fontId="4" fillId="0" borderId="0" xfId="0" applyFont="1" applyBorder="1" applyAlignment="1">
      <alignment horizontal="center" vertical="center"/>
    </xf>
    <xf numFmtId="171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176" fontId="2" fillId="0" borderId="0" xfId="44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171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/>
    </xf>
    <xf numFmtId="171" fontId="4" fillId="0" borderId="12" xfId="0" applyFont="1" applyBorder="1" applyAlignment="1">
      <alignment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4" fillId="0" borderId="0" xfId="46" applyFont="1" applyAlignment="1">
      <alignment horizontal="right"/>
      <protection/>
    </xf>
    <xf numFmtId="174" fontId="4" fillId="0" borderId="0" xfId="44" applyNumberFormat="1" applyFont="1" applyAlignment="1">
      <alignment horizontal="right"/>
    </xf>
    <xf numFmtId="0" fontId="4" fillId="0" borderId="12" xfId="46" applyFont="1" applyBorder="1">
      <alignment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176" fontId="4" fillId="0" borderId="0" xfId="44" applyNumberFormat="1" applyFont="1" applyAlignment="1">
      <alignment horizontal="right"/>
    </xf>
    <xf numFmtId="176" fontId="4" fillId="0" borderId="0" xfId="44" applyNumberFormat="1" applyFont="1" applyBorder="1" applyAlignment="1">
      <alignment horizontal="right"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/>
      <protection/>
    </xf>
    <xf numFmtId="174" fontId="4" fillId="0" borderId="0" xfId="44" applyNumberFormat="1" applyFont="1" applyAlignment="1">
      <alignment/>
    </xf>
    <xf numFmtId="175" fontId="4" fillId="0" borderId="0" xfId="46" applyNumberFormat="1" applyFont="1">
      <alignment/>
      <protection/>
    </xf>
    <xf numFmtId="0" fontId="4" fillId="0" borderId="0" xfId="46" applyFont="1" applyBorder="1" applyAlignment="1">
      <alignment horizontal="right"/>
      <protection/>
    </xf>
    <xf numFmtId="176" fontId="4" fillId="0" borderId="10" xfId="44" applyNumberFormat="1" applyFont="1" applyBorder="1" applyAlignment="1">
      <alignment horizontal="right"/>
    </xf>
    <xf numFmtId="49" fontId="4" fillId="0" borderId="0" xfId="46" applyNumberFormat="1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179" fontId="4" fillId="0" borderId="0" xfId="43" applyNumberFormat="1" applyFont="1" applyAlignment="1">
      <alignment/>
    </xf>
    <xf numFmtId="179" fontId="3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Border="1" applyAlignment="1">
      <alignment horizontal="right"/>
    </xf>
    <xf numFmtId="0" fontId="4" fillId="0" borderId="11" xfId="46" applyFont="1" applyBorder="1" applyAlignment="1">
      <alignment horizontal="center" vertical="center"/>
      <protection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Alignment="1">
      <alignment horizontal="right"/>
    </xf>
    <xf numFmtId="171" fontId="4" fillId="0" borderId="0" xfId="0" applyFont="1" applyBorder="1" applyAlignment="1">
      <alignment vertical="center"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 wrapText="1"/>
      <protection/>
    </xf>
    <xf numFmtId="174" fontId="4" fillId="0" borderId="0" xfId="44" applyNumberFormat="1" applyFont="1" applyBorder="1" applyAlignment="1">
      <alignment horizontal="right" indent="1"/>
    </xf>
    <xf numFmtId="176" fontId="2" fillId="0" borderId="0" xfId="44" applyNumberFormat="1" applyFont="1" applyBorder="1" applyAlignment="1">
      <alignment horizontal="right" indent="1"/>
    </xf>
    <xf numFmtId="181" fontId="4" fillId="0" borderId="0" xfId="43" applyNumberFormat="1" applyFont="1" applyAlignment="1">
      <alignment horizontal="left" indent="1"/>
    </xf>
    <xf numFmtId="175" fontId="4" fillId="0" borderId="0" xfId="0" applyNumberFormat="1" applyFont="1" applyAlignment="1">
      <alignment/>
    </xf>
    <xf numFmtId="174" fontId="4" fillId="0" borderId="0" xfId="46" applyNumberFormat="1" applyFont="1">
      <alignment/>
      <protection/>
    </xf>
    <xf numFmtId="179" fontId="3" fillId="0" borderId="0" xfId="43" applyNumberFormat="1" applyFont="1" applyBorder="1" applyAlignment="1">
      <alignment horizontal="center" vertical="center"/>
    </xf>
    <xf numFmtId="176" fontId="4" fillId="0" borderId="0" xfId="44" applyNumberFormat="1" applyFont="1" applyFill="1" applyBorder="1" applyAlignment="1">
      <alignment horizontal="right"/>
    </xf>
    <xf numFmtId="174" fontId="4" fillId="0" borderId="0" xfId="44" applyNumberFormat="1" applyFont="1" applyFill="1" applyBorder="1" applyAlignment="1">
      <alignment horizontal="right"/>
    </xf>
    <xf numFmtId="0" fontId="4" fillId="0" borderId="0" xfId="46" applyFont="1" applyFill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3" fontId="4" fillId="0" borderId="0" xfId="43" applyNumberFormat="1" applyFont="1" applyAlignment="1">
      <alignment horizontal="right"/>
    </xf>
    <xf numFmtId="179" fontId="4" fillId="0" borderId="0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 horizontal="center" vertical="center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/>
    </xf>
    <xf numFmtId="179" fontId="5" fillId="0" borderId="12" xfId="43" applyNumberFormat="1" applyFont="1" applyFill="1" applyBorder="1" applyAlignment="1" applyProtection="1">
      <alignment horizontal="left" vertical="center" wrapText="1"/>
      <protection locked="0"/>
    </xf>
    <xf numFmtId="3" fontId="4" fillId="0" borderId="0" xfId="43" applyNumberFormat="1" applyFont="1" applyBorder="1" applyAlignment="1">
      <alignment horizontal="right"/>
    </xf>
    <xf numFmtId="49" fontId="4" fillId="0" borderId="10" xfId="43" applyNumberFormat="1" applyFont="1" applyBorder="1" applyAlignment="1">
      <alignment horizontal="center" vertical="center" wrapText="1"/>
    </xf>
    <xf numFmtId="171" fontId="0" fillId="0" borderId="0" xfId="0" applyAlignment="1">
      <alignment vertical="center" wrapText="1"/>
    </xf>
    <xf numFmtId="171" fontId="0" fillId="0" borderId="11" xfId="0" applyBorder="1" applyAlignment="1">
      <alignment vertical="center"/>
    </xf>
    <xf numFmtId="174" fontId="4" fillId="0" borderId="0" xfId="44" applyNumberFormat="1" applyFont="1" applyBorder="1" applyAlignment="1">
      <alignment horizontal="right" vertical="center"/>
    </xf>
    <xf numFmtId="171" fontId="4" fillId="0" borderId="0" xfId="0" applyFont="1" applyBorder="1" applyAlignment="1">
      <alignment vertical="center" wrapText="1"/>
    </xf>
    <xf numFmtId="178" fontId="4" fillId="0" borderId="0" xfId="43" applyNumberFormat="1" applyFont="1" applyAlignment="1">
      <alignment/>
    </xf>
    <xf numFmtId="179" fontId="4" fillId="0" borderId="0" xfId="43" applyNumberFormat="1" applyFont="1" applyFill="1" applyBorder="1" applyAlignment="1">
      <alignment/>
    </xf>
    <xf numFmtId="179" fontId="4" fillId="0" borderId="0" xfId="43" applyNumberFormat="1" applyFont="1" applyFill="1" applyBorder="1" applyAlignment="1">
      <alignment horizontal="right"/>
    </xf>
    <xf numFmtId="171" fontId="4" fillId="0" borderId="0" xfId="0" applyFont="1" applyBorder="1" applyAlignment="1">
      <alignment/>
    </xf>
    <xf numFmtId="174" fontId="4" fillId="0" borderId="0" xfId="43" applyNumberFormat="1" applyFont="1" applyBorder="1" applyAlignment="1">
      <alignment/>
    </xf>
    <xf numFmtId="174" fontId="4" fillId="0" borderId="10" xfId="43" applyNumberFormat="1" applyFont="1" applyBorder="1" applyAlignment="1">
      <alignment/>
    </xf>
    <xf numFmtId="49" fontId="4" fillId="0" borderId="11" xfId="0" applyNumberFormat="1" applyFont="1" applyBorder="1" applyAlignment="1" quotePrefix="1">
      <alignment horizontal="right" vertical="center" wrapText="1" indent="1"/>
    </xf>
    <xf numFmtId="49" fontId="4" fillId="0" borderId="11" xfId="0" applyNumberFormat="1" applyFont="1" applyBorder="1" applyAlignment="1">
      <alignment horizontal="right" vertical="center" wrapText="1" indent="1"/>
    </xf>
    <xf numFmtId="174" fontId="4" fillId="0" borderId="0" xfId="46" applyNumberFormat="1" applyFont="1" applyAlignment="1">
      <alignment horizontal="right"/>
      <protection/>
    </xf>
    <xf numFmtId="179" fontId="4" fillId="0" borderId="0" xfId="43" applyNumberFormat="1" applyFont="1" applyFill="1" applyBorder="1" applyAlignment="1">
      <alignment/>
    </xf>
    <xf numFmtId="0" fontId="4" fillId="0" borderId="0" xfId="46" applyFont="1" applyFill="1">
      <alignment/>
      <protection/>
    </xf>
    <xf numFmtId="0" fontId="4" fillId="0" borderId="11" xfId="46" applyFont="1" applyBorder="1">
      <alignment/>
      <protection/>
    </xf>
    <xf numFmtId="0" fontId="4" fillId="0" borderId="11" xfId="46" applyFont="1" applyBorder="1" applyAlignment="1">
      <alignment horizontal="right" vertical="center"/>
      <protection/>
    </xf>
    <xf numFmtId="174" fontId="4" fillId="0" borderId="0" xfId="44" applyNumberFormat="1" applyFont="1" applyFill="1" applyAlignment="1">
      <alignment horizontal="right"/>
    </xf>
    <xf numFmtId="176" fontId="4" fillId="0" borderId="0" xfId="46" applyNumberFormat="1" applyFont="1" applyAlignment="1">
      <alignment horizontal="right"/>
      <protection/>
    </xf>
    <xf numFmtId="171" fontId="4" fillId="0" borderId="0" xfId="0" applyFont="1" applyBorder="1" applyAlignment="1">
      <alignment horizontal="left" vertical="justify"/>
    </xf>
    <xf numFmtId="174" fontId="4" fillId="0" borderId="0" xfId="44" applyNumberFormat="1" applyFont="1" applyBorder="1" applyAlignment="1">
      <alignment horizontal="center"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indent="1"/>
    </xf>
    <xf numFmtId="176" fontId="4" fillId="0" borderId="0" xfId="44" applyNumberFormat="1" applyFont="1" applyAlignment="1">
      <alignment/>
    </xf>
    <xf numFmtId="174" fontId="4" fillId="0" borderId="0" xfId="44" applyNumberFormat="1" applyFont="1" applyAlignment="1">
      <alignment horizontal="right"/>
    </xf>
    <xf numFmtId="174" fontId="4" fillId="0" borderId="0" xfId="44" applyNumberFormat="1" applyFont="1" applyFill="1" applyAlignment="1">
      <alignment horizontal="right"/>
    </xf>
    <xf numFmtId="174" fontId="4" fillId="0" borderId="0" xfId="44" applyNumberFormat="1" applyFont="1" applyBorder="1" applyAlignment="1">
      <alignment horizontal="right" indent="1"/>
    </xf>
    <xf numFmtId="3" fontId="4" fillId="0" borderId="0" xfId="43" applyNumberFormat="1" applyFont="1" applyAlignment="1">
      <alignment horizontal="right"/>
    </xf>
    <xf numFmtId="3" fontId="4" fillId="0" borderId="0" xfId="43" applyNumberFormat="1" applyFont="1" applyBorder="1" applyAlignment="1">
      <alignment horizontal="right"/>
    </xf>
    <xf numFmtId="174" fontId="4" fillId="0" borderId="0" xfId="43" applyNumberFormat="1" applyFont="1" applyBorder="1" applyAlignment="1">
      <alignment horizontal="right"/>
    </xf>
    <xf numFmtId="174" fontId="4" fillId="0" borderId="10" xfId="43" applyNumberFormat="1" applyFont="1" applyBorder="1" applyAlignment="1">
      <alignment horizontal="right"/>
    </xf>
    <xf numFmtId="171" fontId="4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0" xfId="46" applyFont="1" applyBorder="1">
      <alignment/>
      <protection/>
    </xf>
    <xf numFmtId="0" fontId="4" fillId="0" borderId="0" xfId="46" applyFont="1" applyFill="1" applyBorder="1">
      <alignment/>
      <protection/>
    </xf>
    <xf numFmtId="3" fontId="4" fillId="0" borderId="0" xfId="44" applyNumberFormat="1" applyFont="1" applyBorder="1" applyAlignment="1">
      <alignment horizontal="right"/>
    </xf>
    <xf numFmtId="3" fontId="4" fillId="0" borderId="0" xfId="44" applyNumberFormat="1" applyFont="1" applyBorder="1" applyAlignment="1">
      <alignment horizontal="right"/>
    </xf>
    <xf numFmtId="174" fontId="4" fillId="0" borderId="0" xfId="46" applyNumberFormat="1" applyFont="1">
      <alignment/>
      <protection/>
    </xf>
    <xf numFmtId="176" fontId="2" fillId="0" borderId="0" xfId="44" applyNumberFormat="1" applyFont="1" applyBorder="1" applyAlignment="1">
      <alignment horizontal="center"/>
    </xf>
    <xf numFmtId="171" fontId="3" fillId="0" borderId="0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1" fontId="5" fillId="0" borderId="12" xfId="0" applyFont="1" applyFill="1" applyBorder="1" applyAlignment="1" applyProtection="1">
      <alignment horizontal="left" vertical="center"/>
      <protection locked="0"/>
    </xf>
    <xf numFmtId="171" fontId="0" fillId="0" borderId="10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wrapText="1"/>
    </xf>
    <xf numFmtId="171" fontId="0" fillId="0" borderId="0" xfId="0" applyAlignment="1">
      <alignment horizontal="justify"/>
    </xf>
    <xf numFmtId="171" fontId="6" fillId="0" borderId="0" xfId="0" applyFont="1" applyBorder="1" applyAlignment="1">
      <alignment horizontal="center"/>
    </xf>
    <xf numFmtId="171" fontId="5" fillId="0" borderId="0" xfId="0" applyFont="1" applyFill="1" applyBorder="1" applyAlignment="1" applyProtection="1">
      <alignment vertical="center" wrapText="1"/>
      <protection locked="0"/>
    </xf>
    <xf numFmtId="171" fontId="6" fillId="0" borderId="12" xfId="0" applyFont="1" applyBorder="1" applyAlignment="1">
      <alignment horizontal="center"/>
    </xf>
    <xf numFmtId="171" fontId="3" fillId="0" borderId="0" xfId="0" applyFont="1" applyBorder="1" applyAlignment="1">
      <alignment horizontal="center"/>
    </xf>
    <xf numFmtId="171" fontId="5" fillId="0" borderId="10" xfId="0" applyFont="1" applyBorder="1" applyAlignment="1">
      <alignment vertical="center" wrapText="1"/>
    </xf>
    <xf numFmtId="171" fontId="4" fillId="0" borderId="0" xfId="0" applyFont="1" applyBorder="1" applyAlignment="1">
      <alignment horizontal="center" vertical="justify"/>
    </xf>
    <xf numFmtId="171" fontId="4" fillId="0" borderId="10" xfId="0" applyFont="1" applyBorder="1" applyAlignment="1">
      <alignment horizontal="center" vertical="justify"/>
    </xf>
    <xf numFmtId="171" fontId="4" fillId="0" borderId="0" xfId="0" applyFont="1" applyBorder="1" applyAlignment="1">
      <alignment horizontal="center" vertical="center"/>
    </xf>
    <xf numFmtId="171" fontId="4" fillId="0" borderId="10" xfId="0" applyFont="1" applyBorder="1" applyAlignment="1">
      <alignment horizontal="center" vertical="center"/>
    </xf>
    <xf numFmtId="171" fontId="4" fillId="0" borderId="12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/>
    </xf>
    <xf numFmtId="171" fontId="5" fillId="0" borderId="0" xfId="0" applyFont="1" applyFill="1" applyBorder="1" applyAlignment="1">
      <alignment horizontal="left" vertical="center" wrapText="1"/>
    </xf>
    <xf numFmtId="171" fontId="4" fillId="0" borderId="10" xfId="0" applyFont="1" applyBorder="1" applyAlignment="1">
      <alignment horizontal="center"/>
    </xf>
    <xf numFmtId="171" fontId="4" fillId="0" borderId="12" xfId="0" applyFont="1" applyBorder="1" applyAlignment="1">
      <alignment horizontal="center" vertical="justify"/>
    </xf>
    <xf numFmtId="171" fontId="4" fillId="0" borderId="12" xfId="0" applyFont="1" applyBorder="1" applyAlignment="1">
      <alignment horizontal="justify" vertical="top"/>
    </xf>
    <xf numFmtId="171" fontId="4" fillId="0" borderId="10" xfId="0" applyFont="1" applyBorder="1" applyAlignment="1">
      <alignment horizontal="justify" vertical="top"/>
    </xf>
    <xf numFmtId="171" fontId="0" fillId="0" borderId="10" xfId="0" applyBorder="1" applyAlignment="1">
      <alignment/>
    </xf>
    <xf numFmtId="171" fontId="5" fillId="0" borderId="10" xfId="0" applyFont="1" applyFill="1" applyBorder="1" applyAlignment="1">
      <alignment vertical="center" wrapText="1"/>
    </xf>
    <xf numFmtId="171" fontId="0" fillId="0" borderId="10" xfId="0" applyFill="1" applyBorder="1" applyAlignment="1">
      <alignment vertical="center" wrapText="1"/>
    </xf>
    <xf numFmtId="171" fontId="4" fillId="0" borderId="12" xfId="0" applyFont="1" applyBorder="1" applyAlignment="1">
      <alignment horizontal="left" vertical="center" wrapText="1"/>
    </xf>
    <xf numFmtId="0" fontId="5" fillId="0" borderId="10" xfId="46" applyFont="1" applyBorder="1" applyAlignment="1">
      <alignment vertical="center" wrapText="1"/>
      <protection/>
    </xf>
    <xf numFmtId="171" fontId="0" fillId="0" borderId="10" xfId="0" applyBorder="1" applyAlignment="1">
      <alignment vertical="center" wrapText="1"/>
    </xf>
    <xf numFmtId="0" fontId="4" fillId="0" borderId="0" xfId="46" applyFont="1" applyAlignment="1">
      <alignment wrapText="1"/>
      <protection/>
    </xf>
    <xf numFmtId="171" fontId="0" fillId="0" borderId="0" xfId="0" applyAlignment="1">
      <alignment/>
    </xf>
    <xf numFmtId="0" fontId="4" fillId="0" borderId="11" xfId="46" applyFont="1" applyBorder="1" applyAlignment="1">
      <alignment horizontal="center" vertical="center"/>
      <protection/>
    </xf>
    <xf numFmtId="171" fontId="0" fillId="0" borderId="11" xfId="0" applyBorder="1" applyAlignment="1">
      <alignment/>
    </xf>
    <xf numFmtId="0" fontId="5" fillId="0" borderId="0" xfId="46" applyFont="1" applyBorder="1" applyAlignment="1">
      <alignment vertical="center" wrapText="1"/>
      <protection/>
    </xf>
    <xf numFmtId="171" fontId="0" fillId="0" borderId="0" xfId="0" applyAlignment="1">
      <alignment vertical="center" wrapText="1"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justify" vertical="center" wrapText="1"/>
      <protection/>
    </xf>
    <xf numFmtId="171" fontId="0" fillId="0" borderId="12" xfId="0" applyBorder="1" applyAlignment="1">
      <alignment horizontal="justify" vertical="center" wrapText="1"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0" xfId="46" applyNumberFormat="1" applyFont="1" applyBorder="1" applyAlignment="1">
      <alignment horizontal="justify" vertical="center" wrapText="1"/>
      <protection/>
    </xf>
    <xf numFmtId="49" fontId="4" fillId="0" borderId="12" xfId="43" applyNumberFormat="1" applyFont="1" applyBorder="1" applyAlignment="1">
      <alignment horizontal="left" vertical="center" wrapText="1"/>
    </xf>
    <xf numFmtId="49" fontId="4" fillId="0" borderId="12" xfId="43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49" fontId="5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wrapText="1"/>
    </xf>
    <xf numFmtId="49" fontId="4" fillId="0" borderId="10" xfId="43" applyNumberFormat="1" applyFont="1" applyBorder="1" applyAlignment="1">
      <alignment horizontal="center" vertical="center" wrapText="1"/>
    </xf>
    <xf numFmtId="171" fontId="4" fillId="0" borderId="11" xfId="0" applyFont="1" applyBorder="1" applyAlignment="1">
      <alignment horizontal="center" vertical="center" wrapText="1"/>
    </xf>
    <xf numFmtId="171" fontId="0" fillId="0" borderId="11" xfId="0" applyBorder="1" applyAlignment="1">
      <alignment horizontal="center" vertical="center" wrapText="1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wrapText="1"/>
    </xf>
    <xf numFmtId="49" fontId="4" fillId="0" borderId="12" xfId="43" applyNumberFormat="1" applyFont="1" applyBorder="1" applyAlignment="1">
      <alignment vertical="center" wrapText="1"/>
    </xf>
    <xf numFmtId="179" fontId="4" fillId="0" borderId="12" xfId="43" applyNumberFormat="1" applyFont="1" applyBorder="1" applyAlignment="1">
      <alignment horizontal="center" vertical="center" wrapText="1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0" xfId="43" applyNumberFormat="1" applyFont="1" applyBorder="1" applyAlignment="1">
      <alignment horizontal="center" vertical="center"/>
    </xf>
    <xf numFmtId="179" fontId="0" fillId="0" borderId="0" xfId="43" applyNumberFormat="1" applyFont="1" applyAlignment="1">
      <alignment horizontal="center" vertical="center"/>
    </xf>
    <xf numFmtId="49" fontId="4" fillId="0" borderId="12" xfId="43" applyNumberFormat="1" applyFont="1" applyBorder="1" applyAlignment="1">
      <alignment horizontal="justify" vertical="center" wrapText="1"/>
    </xf>
    <xf numFmtId="49" fontId="5" fillId="0" borderId="10" xfId="43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rasp_aerei_ferr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rasp_aerei_ferr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48175" y="3143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10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48175" y="666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1015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352550" y="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304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6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8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9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1209675" y="10191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209675" y="7524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75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209675" y="10191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75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24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800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98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005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791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7910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00550" y="3143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791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79107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4400550" y="8763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7910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32766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2766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1114425" y="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55282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355282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39624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9624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39624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64820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64820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2766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2766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2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3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7" name="Testo 3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7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8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6"/>
        <xdr:cNvSpPr txBox="1">
          <a:spLocks noChangeArrowheads="1"/>
        </xdr:cNvSpPr>
      </xdr:nvSpPr>
      <xdr:spPr>
        <a:xfrm>
          <a:off x="39624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3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7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5" name="Testo 3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7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0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3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4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5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6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7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8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10" name="Testo 8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2" name="Text Box 4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7" name="Text Box 5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9" name="Text Box 65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3" name="Text Box 7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Text Box 7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5" name="Text Box 77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6" name="Text Box 78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8" name="Text Box 8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9" name="Text Box 8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0" name="Text Box 9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1" name="Text Box 95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533400</xdr:colOff>
      <xdr:row>42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7134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1990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0" y="2800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3609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609600</xdr:colOff>
      <xdr:row>32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0" y="576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37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0" y="66675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0" y="7477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0" y="7477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0" y="7477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0" y="7477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0" y="7477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0" y="7477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H7" sqref="H7"/>
    </sheetView>
  </sheetViews>
  <sheetFormatPr defaultColWidth="8.88671875" defaultRowHeight="15.75"/>
  <cols>
    <col min="1" max="1" width="9.5546875" style="3" customWidth="1"/>
    <col min="2" max="6" width="9.77734375" style="3" customWidth="1"/>
    <col min="7" max="10" width="8.88671875" style="3" customWidth="1"/>
    <col min="11" max="12" width="9.99609375" style="3" bestFit="1" customWidth="1"/>
    <col min="13" max="16384" width="8.88671875" style="3" customWidth="1"/>
  </cols>
  <sheetData>
    <row r="1" spans="1:6" ht="24.75" customHeight="1">
      <c r="A1" s="2" t="s">
        <v>48</v>
      </c>
      <c r="B1" s="1"/>
      <c r="C1" s="1"/>
      <c r="D1" s="1"/>
      <c r="E1" s="1"/>
      <c r="F1" s="1"/>
    </row>
    <row r="2" spans="1:6" ht="27.75" customHeight="1">
      <c r="A2" s="16"/>
      <c r="B2" s="13" t="s">
        <v>17</v>
      </c>
      <c r="C2" s="13" t="s">
        <v>18</v>
      </c>
      <c r="D2" s="105" t="s">
        <v>199</v>
      </c>
      <c r="E2" s="13" t="s">
        <v>19</v>
      </c>
      <c r="F2" s="13" t="s">
        <v>20</v>
      </c>
    </row>
    <row r="3" spans="1:6" ht="21.75" customHeight="1">
      <c r="A3" s="113" t="s">
        <v>8</v>
      </c>
      <c r="B3" s="113"/>
      <c r="C3" s="113"/>
      <c r="D3" s="113"/>
      <c r="E3" s="113"/>
      <c r="F3" s="113"/>
    </row>
    <row r="4" spans="1:6" ht="12.75" customHeight="1">
      <c r="A4" s="5" t="s">
        <v>107</v>
      </c>
      <c r="B4" s="4">
        <v>3071508</v>
      </c>
      <c r="C4" s="4">
        <v>7728</v>
      </c>
      <c r="D4" s="4">
        <v>310194</v>
      </c>
      <c r="E4" s="4">
        <v>11596</v>
      </c>
      <c r="F4" s="4">
        <f>18888+11596</f>
        <v>30484</v>
      </c>
    </row>
    <row r="5" spans="1:6" ht="12.75" customHeight="1">
      <c r="A5" s="5" t="s">
        <v>191</v>
      </c>
      <c r="B5" s="4">
        <v>3113289</v>
      </c>
      <c r="C5" s="4">
        <v>7762</v>
      </c>
      <c r="D5" s="4">
        <v>318157</v>
      </c>
      <c r="E5" s="4">
        <v>12129</v>
      </c>
      <c r="F5" s="4">
        <f>19517+7359</f>
        <v>26876</v>
      </c>
    </row>
    <row r="6" spans="1:6" ht="12.75" customHeight="1">
      <c r="A6" s="5" t="s">
        <v>195</v>
      </c>
      <c r="B6" s="4">
        <v>3145777</v>
      </c>
      <c r="C6" s="4">
        <v>7692</v>
      </c>
      <c r="D6" s="4">
        <v>325175</v>
      </c>
      <c r="E6" s="4">
        <v>12847</v>
      </c>
      <c r="F6" s="92">
        <v>26876</v>
      </c>
    </row>
    <row r="7" spans="1:6" ht="12.75" customHeight="1">
      <c r="A7" s="93" t="s">
        <v>198</v>
      </c>
      <c r="B7" s="4">
        <v>3142254</v>
      </c>
      <c r="C7" s="4">
        <v>7691</v>
      </c>
      <c r="D7" s="4">
        <v>372526</v>
      </c>
      <c r="E7" s="4">
        <v>12202</v>
      </c>
      <c r="F7" s="92">
        <f>SUM(F10:F18)</f>
        <v>28468</v>
      </c>
    </row>
    <row r="8" spans="1:6" ht="12.75" customHeight="1">
      <c r="A8" s="93" t="s">
        <v>200</v>
      </c>
      <c r="B8" s="92">
        <v>3138552</v>
      </c>
      <c r="C8" s="92">
        <v>7555</v>
      </c>
      <c r="D8" s="92">
        <v>327502</v>
      </c>
      <c r="E8" s="92">
        <v>11927</v>
      </c>
      <c r="F8" s="92">
        <v>28468</v>
      </c>
    </row>
    <row r="9" spans="1:6" ht="21.75" customHeight="1">
      <c r="A9" s="112" t="s">
        <v>201</v>
      </c>
      <c r="B9" s="112"/>
      <c r="C9" s="112"/>
      <c r="D9" s="112"/>
      <c r="E9" s="112"/>
      <c r="F9" s="112"/>
    </row>
    <row r="10" spans="1:8" ht="12.75" customHeight="1">
      <c r="A10" s="6" t="s">
        <v>11</v>
      </c>
      <c r="B10" s="4">
        <v>274808</v>
      </c>
      <c r="C10" s="4">
        <v>581</v>
      </c>
      <c r="D10" s="4">
        <v>32774</v>
      </c>
      <c r="E10" s="4">
        <v>1012</v>
      </c>
      <c r="F10" s="4">
        <v>2125</v>
      </c>
      <c r="H10" s="94"/>
    </row>
    <row r="11" spans="1:6" ht="12.75" customHeight="1">
      <c r="A11" s="6" t="s">
        <v>12</v>
      </c>
      <c r="B11" s="4">
        <v>157796</v>
      </c>
      <c r="C11" s="4">
        <v>270</v>
      </c>
      <c r="D11" s="4">
        <v>15473</v>
      </c>
      <c r="E11" s="4">
        <v>792</v>
      </c>
      <c r="F11" s="4">
        <v>1813</v>
      </c>
    </row>
    <row r="12" spans="1:6" ht="12.75" customHeight="1">
      <c r="A12" s="6" t="s">
        <v>1</v>
      </c>
      <c r="B12" s="4">
        <v>751571</v>
      </c>
      <c r="C12" s="4">
        <v>1591</v>
      </c>
      <c r="D12" s="4">
        <v>78134</v>
      </c>
      <c r="E12" s="4">
        <v>3452</v>
      </c>
      <c r="F12" s="4">
        <v>9319</v>
      </c>
    </row>
    <row r="13" spans="1:6" ht="12.75" customHeight="1">
      <c r="A13" s="6" t="s">
        <v>13</v>
      </c>
      <c r="B13" s="4">
        <v>101615</v>
      </c>
      <c r="C13" s="4">
        <v>400</v>
      </c>
      <c r="D13" s="4">
        <v>11151</v>
      </c>
      <c r="E13" s="4">
        <v>290</v>
      </c>
      <c r="F13" s="4">
        <v>641</v>
      </c>
    </row>
    <row r="14" spans="1:6" ht="12.75" customHeight="1">
      <c r="A14" s="6" t="s">
        <v>2</v>
      </c>
      <c r="B14" s="4">
        <v>398824</v>
      </c>
      <c r="C14" s="4">
        <v>1071</v>
      </c>
      <c r="D14" s="4">
        <v>40486</v>
      </c>
      <c r="E14" s="4">
        <v>1095</v>
      </c>
      <c r="F14" s="4">
        <v>2345</v>
      </c>
    </row>
    <row r="15" spans="1:6" ht="12.75" customHeight="1">
      <c r="A15" s="6" t="s">
        <v>0</v>
      </c>
      <c r="B15" s="4">
        <v>723730</v>
      </c>
      <c r="C15" s="4">
        <v>2510</v>
      </c>
      <c r="D15" s="4">
        <v>61486</v>
      </c>
      <c r="E15" s="4">
        <v>2321</v>
      </c>
      <c r="F15" s="4">
        <v>5178</v>
      </c>
    </row>
    <row r="16" spans="1:6" ht="12.75" customHeight="1">
      <c r="A16" s="6" t="s">
        <v>14</v>
      </c>
      <c r="B16" s="4">
        <v>206567</v>
      </c>
      <c r="C16" s="4">
        <v>261</v>
      </c>
      <c r="D16" s="4">
        <v>27138</v>
      </c>
      <c r="E16" s="4">
        <v>1045</v>
      </c>
      <c r="F16" s="4">
        <v>2196</v>
      </c>
    </row>
    <row r="17" spans="1:6" ht="12.75" customHeight="1">
      <c r="A17" s="6" t="s">
        <v>15</v>
      </c>
      <c r="B17" s="4">
        <v>252385</v>
      </c>
      <c r="C17" s="4">
        <v>344</v>
      </c>
      <c r="D17" s="4">
        <v>25859</v>
      </c>
      <c r="E17" s="4">
        <v>759</v>
      </c>
      <c r="F17" s="4">
        <v>1690</v>
      </c>
    </row>
    <row r="18" spans="1:8" ht="12.75" customHeight="1">
      <c r="A18" s="6" t="s">
        <v>16</v>
      </c>
      <c r="B18" s="4">
        <v>271256</v>
      </c>
      <c r="C18" s="4">
        <v>527</v>
      </c>
      <c r="D18" s="4">
        <v>35001</v>
      </c>
      <c r="E18" s="4">
        <v>1161</v>
      </c>
      <c r="F18" s="4">
        <v>3161</v>
      </c>
      <c r="H18" s="94"/>
    </row>
    <row r="19" spans="1:6" ht="21.75" customHeight="1">
      <c r="A19" s="112" t="s">
        <v>202</v>
      </c>
      <c r="B19" s="112"/>
      <c r="C19" s="112"/>
      <c r="D19" s="112"/>
      <c r="E19" s="112"/>
      <c r="F19" s="112"/>
    </row>
    <row r="20" spans="1:6" ht="18" customHeight="1">
      <c r="A20" s="6" t="s">
        <v>41</v>
      </c>
      <c r="B20" s="4">
        <v>12352098</v>
      </c>
      <c r="C20" s="4">
        <v>39191</v>
      </c>
      <c r="D20" s="4">
        <v>1289181</v>
      </c>
      <c r="E20" s="4">
        <v>55141</v>
      </c>
      <c r="F20" s="92">
        <v>124234</v>
      </c>
    </row>
    <row r="21" spans="1:13" ht="12.75" customHeight="1">
      <c r="A21" s="6" t="s">
        <v>9</v>
      </c>
      <c r="B21" s="4">
        <f>B22-B20</f>
        <v>24610836</v>
      </c>
      <c r="C21" s="4">
        <f>C22-C20</f>
        <v>59360</v>
      </c>
      <c r="D21" s="4">
        <f>D22-D20</f>
        <v>2648845</v>
      </c>
      <c r="E21" s="4">
        <f>E22-E20</f>
        <v>94422</v>
      </c>
      <c r="F21" s="92">
        <f>F22-F20</f>
        <v>222874</v>
      </c>
      <c r="G21" s="4"/>
      <c r="I21" s="4"/>
      <c r="J21" s="4"/>
      <c r="K21" s="4"/>
      <c r="L21" s="4"/>
      <c r="M21" s="4"/>
    </row>
    <row r="22" spans="1:8" s="7" customFormat="1" ht="12.75" customHeight="1">
      <c r="A22" s="6" t="s">
        <v>10</v>
      </c>
      <c r="B22" s="4">
        <v>36962934</v>
      </c>
      <c r="C22" s="4">
        <v>98551</v>
      </c>
      <c r="D22" s="4">
        <v>3938026</v>
      </c>
      <c r="E22" s="4">
        <v>149563</v>
      </c>
      <c r="F22" s="92">
        <v>347108</v>
      </c>
      <c r="H22" s="3"/>
    </row>
    <row r="23" spans="1:6" s="7" customFormat="1" ht="24.75" customHeight="1">
      <c r="A23" s="15" t="s">
        <v>49</v>
      </c>
      <c r="B23" s="14">
        <f>+B8*100/B22</f>
        <v>8.491079198420774</v>
      </c>
      <c r="C23" s="14">
        <f>+C7*100/C22</f>
        <v>7.80408113565565</v>
      </c>
      <c r="D23" s="14">
        <f>+D7*100/D22</f>
        <v>9.45971408010003</v>
      </c>
      <c r="E23" s="14">
        <f>+E7*100/E22</f>
        <v>8.158434907029145</v>
      </c>
      <c r="F23" s="14">
        <f>+F7*100/F22</f>
        <v>8.201481959505399</v>
      </c>
    </row>
    <row r="24" spans="1:6" ht="12.75">
      <c r="A24" s="8"/>
      <c r="B24" s="9"/>
      <c r="C24" s="9"/>
      <c r="D24" s="9"/>
      <c r="E24" s="9"/>
      <c r="F24" s="9"/>
    </row>
    <row r="25" spans="1:6" ht="13.5" customHeight="1">
      <c r="A25" s="104" t="s">
        <v>42</v>
      </c>
      <c r="B25" s="6"/>
      <c r="C25" s="6"/>
      <c r="D25" s="6"/>
      <c r="E25" s="6"/>
      <c r="F25" s="6"/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5" sqref="I5:I8"/>
    </sheetView>
  </sheetViews>
  <sheetFormatPr defaultColWidth="8.88671875" defaultRowHeight="15.75"/>
  <cols>
    <col min="1" max="1" width="15.77734375" style="3" customWidth="1"/>
    <col min="2" max="3" width="9.77734375" style="3" hidden="1" customWidth="1"/>
    <col min="4" max="7" width="10.77734375" style="3" customWidth="1"/>
    <col min="8" max="8" width="8.88671875" style="3" customWidth="1"/>
    <col min="9" max="10" width="9.99609375" style="3" bestFit="1" customWidth="1"/>
    <col min="11" max="16384" width="8.88671875" style="3" customWidth="1"/>
  </cols>
  <sheetData>
    <row r="1" spans="1:7" ht="24.75" customHeight="1">
      <c r="A1" s="2" t="s">
        <v>105</v>
      </c>
      <c r="B1" s="1"/>
      <c r="C1" s="1"/>
      <c r="D1" s="1"/>
      <c r="E1" s="1"/>
      <c r="F1" s="1"/>
      <c r="G1" s="1"/>
    </row>
    <row r="2" spans="1:7" ht="30" customHeight="1">
      <c r="A2" s="72"/>
      <c r="B2" s="13" t="s">
        <v>30</v>
      </c>
      <c r="C2" s="13" t="s">
        <v>26</v>
      </c>
      <c r="D2" s="13" t="s">
        <v>94</v>
      </c>
      <c r="E2" s="13" t="s">
        <v>25</v>
      </c>
      <c r="F2" s="13" t="s">
        <v>95</v>
      </c>
      <c r="G2" s="13" t="s">
        <v>96</v>
      </c>
    </row>
    <row r="3" spans="1:7" ht="21.75" customHeight="1">
      <c r="A3" s="113" t="s">
        <v>93</v>
      </c>
      <c r="B3" s="113"/>
      <c r="C3" s="113"/>
      <c r="D3" s="113"/>
      <c r="E3" s="113"/>
      <c r="F3" s="113"/>
      <c r="G3" s="113"/>
    </row>
    <row r="4" spans="1:8" ht="12.75" customHeight="1">
      <c r="A4" s="5" t="s">
        <v>107</v>
      </c>
      <c r="B4" s="4"/>
      <c r="C4" s="4"/>
      <c r="D4" s="108">
        <v>9977.5</v>
      </c>
      <c r="E4" s="108">
        <v>1453427</v>
      </c>
      <c r="F4" s="108">
        <v>77281</v>
      </c>
      <c r="G4" s="108">
        <v>298964.1</v>
      </c>
      <c r="H4" s="4"/>
    </row>
    <row r="5" spans="1:9" ht="12.75" customHeight="1">
      <c r="A5" s="5" t="s">
        <v>191</v>
      </c>
      <c r="B5" s="4"/>
      <c r="C5" s="4"/>
      <c r="D5" s="108">
        <v>8888.5</v>
      </c>
      <c r="E5" s="108">
        <v>1281927</v>
      </c>
      <c r="F5" s="108">
        <v>65799</v>
      </c>
      <c r="G5" s="108">
        <v>280351.2</v>
      </c>
      <c r="H5" s="4"/>
      <c r="I5" s="56"/>
    </row>
    <row r="6" spans="1:9" ht="12.75" customHeight="1">
      <c r="A6" s="5" t="s">
        <v>195</v>
      </c>
      <c r="B6" s="4"/>
      <c r="C6" s="4"/>
      <c r="D6" s="108">
        <v>8908</v>
      </c>
      <c r="E6" s="108">
        <v>1284080</v>
      </c>
      <c r="F6" s="108">
        <v>64894</v>
      </c>
      <c r="G6" s="108">
        <v>269368.2</v>
      </c>
      <c r="H6" s="4"/>
      <c r="I6" s="56"/>
    </row>
    <row r="7" spans="1:9" ht="12.75" customHeight="1">
      <c r="A7" s="93" t="s">
        <v>198</v>
      </c>
      <c r="B7" s="4"/>
      <c r="C7" s="4"/>
      <c r="D7" s="108">
        <v>3745</v>
      </c>
      <c r="E7" s="108">
        <v>645432</v>
      </c>
      <c r="F7" s="108">
        <v>33103</v>
      </c>
      <c r="G7" s="108">
        <v>159918.3</v>
      </c>
      <c r="H7" s="4"/>
      <c r="I7" s="56"/>
    </row>
    <row r="8" spans="1:9" ht="12.75" customHeight="1">
      <c r="A8" s="93" t="s">
        <v>200</v>
      </c>
      <c r="B8" s="4"/>
      <c r="C8" s="4"/>
      <c r="D8" s="108">
        <v>10007</v>
      </c>
      <c r="E8" s="108">
        <v>1422293</v>
      </c>
      <c r="F8" s="108">
        <v>78541</v>
      </c>
      <c r="G8" s="108">
        <v>307509</v>
      </c>
      <c r="H8" s="4"/>
      <c r="I8" s="56"/>
    </row>
    <row r="9" spans="1:7" ht="21" customHeight="1">
      <c r="A9" s="112" t="s">
        <v>219</v>
      </c>
      <c r="B9" s="112"/>
      <c r="C9" s="112"/>
      <c r="D9" s="112"/>
      <c r="E9" s="112"/>
      <c r="F9" s="112"/>
      <c r="G9" s="112"/>
    </row>
    <row r="10" spans="1:7" ht="15" customHeight="1">
      <c r="A10" s="50" t="s">
        <v>97</v>
      </c>
      <c r="B10" s="73">
        <v>8279</v>
      </c>
      <c r="C10" s="73">
        <v>9758</v>
      </c>
      <c r="D10" s="108">
        <v>4708</v>
      </c>
      <c r="E10" s="108">
        <v>837397</v>
      </c>
      <c r="F10" s="108">
        <v>33625</v>
      </c>
      <c r="G10" s="108">
        <v>93779</v>
      </c>
    </row>
    <row r="11" spans="1:7" ht="24.75" customHeight="1">
      <c r="A11" s="90" t="s">
        <v>98</v>
      </c>
      <c r="B11" s="73">
        <v>74279</v>
      </c>
      <c r="C11" s="73">
        <v>89279</v>
      </c>
      <c r="D11" s="108">
        <v>266.5</v>
      </c>
      <c r="E11" s="108">
        <v>2299</v>
      </c>
      <c r="F11" s="109" t="s">
        <v>31</v>
      </c>
      <c r="G11" s="109" t="s">
        <v>31</v>
      </c>
    </row>
    <row r="12" spans="1:7" ht="15" customHeight="1">
      <c r="A12" s="50" t="s">
        <v>99</v>
      </c>
      <c r="B12" s="73">
        <v>13586</v>
      </c>
      <c r="C12" s="73">
        <v>4762</v>
      </c>
      <c r="D12" s="108">
        <v>846</v>
      </c>
      <c r="E12" s="108">
        <v>68104</v>
      </c>
      <c r="F12" s="108">
        <v>5483</v>
      </c>
      <c r="G12" s="108">
        <v>14354</v>
      </c>
    </row>
    <row r="13" spans="1:7" ht="15" customHeight="1">
      <c r="A13" s="50" t="s">
        <v>100</v>
      </c>
      <c r="B13" s="73">
        <v>11011</v>
      </c>
      <c r="C13" s="73">
        <v>3764</v>
      </c>
      <c r="D13" s="108">
        <v>3742.5</v>
      </c>
      <c r="E13" s="108">
        <v>440659</v>
      </c>
      <c r="F13" s="108">
        <v>25264</v>
      </c>
      <c r="G13" s="108">
        <v>77000</v>
      </c>
    </row>
    <row r="14" spans="1:7" ht="15" customHeight="1">
      <c r="A14" s="50" t="s">
        <v>101</v>
      </c>
      <c r="B14" s="73">
        <v>1050</v>
      </c>
      <c r="C14" s="73">
        <v>5114</v>
      </c>
      <c r="D14" s="108">
        <v>226</v>
      </c>
      <c r="E14" s="108">
        <v>31462</v>
      </c>
      <c r="F14" s="108">
        <v>7773</v>
      </c>
      <c r="G14" s="108">
        <v>54352</v>
      </c>
    </row>
    <row r="15" spans="1:7" ht="30" customHeight="1">
      <c r="A15" s="74" t="s">
        <v>103</v>
      </c>
      <c r="B15" s="73">
        <v>567</v>
      </c>
      <c r="C15" s="73">
        <v>7318</v>
      </c>
      <c r="D15" s="108">
        <v>218</v>
      </c>
      <c r="E15" s="108">
        <v>42372</v>
      </c>
      <c r="F15" s="108">
        <v>6396</v>
      </c>
      <c r="G15" s="108">
        <v>68024</v>
      </c>
    </row>
    <row r="16" spans="1:7" ht="12.75" customHeight="1">
      <c r="A16" s="6"/>
      <c r="B16" s="4"/>
      <c r="C16" s="4"/>
      <c r="D16" s="32"/>
      <c r="E16" s="32"/>
      <c r="F16" s="32"/>
      <c r="G16" s="32"/>
    </row>
    <row r="17" spans="1:7" ht="12.75" customHeight="1">
      <c r="A17" s="6" t="s">
        <v>8</v>
      </c>
      <c r="B17" s="4"/>
      <c r="C17" s="4"/>
      <c r="D17" s="109">
        <f>SUM(D10:D16)</f>
        <v>10007</v>
      </c>
      <c r="E17" s="109">
        <f>SUM(E10:E16)</f>
        <v>1422293</v>
      </c>
      <c r="F17" s="109">
        <f>SUM(F10:F16)</f>
        <v>78541</v>
      </c>
      <c r="G17" s="109">
        <f>SUM(G10:G16)</f>
        <v>307509</v>
      </c>
    </row>
    <row r="18" spans="1:7" ht="12.75" customHeight="1">
      <c r="A18" s="6" t="s">
        <v>10</v>
      </c>
      <c r="B18" s="4"/>
      <c r="C18" s="4"/>
      <c r="D18" s="108">
        <v>46578</v>
      </c>
      <c r="E18" s="108">
        <v>7071778</v>
      </c>
      <c r="F18" s="108">
        <v>1024014</v>
      </c>
      <c r="G18" s="108">
        <v>1856387</v>
      </c>
    </row>
    <row r="19" spans="1:7" ht="24.75" customHeight="1">
      <c r="A19" s="15" t="s">
        <v>49</v>
      </c>
      <c r="B19" s="54" t="e">
        <f>#REF!/B18*100</f>
        <v>#REF!</v>
      </c>
      <c r="C19" s="54" t="e">
        <f>#REF!/C18*100</f>
        <v>#REF!</v>
      </c>
      <c r="D19" s="54">
        <f>D8/D18*100</f>
        <v>21.484391772940015</v>
      </c>
      <c r="E19" s="54">
        <f>E8/E18*100</f>
        <v>20.11224051433741</v>
      </c>
      <c r="F19" s="54">
        <f>F8/F18*100</f>
        <v>7.669914669135383</v>
      </c>
      <c r="G19" s="54">
        <f>G8/G18*100</f>
        <v>16.564918845046858</v>
      </c>
    </row>
    <row r="20" spans="1:7" ht="12.75">
      <c r="A20" s="8"/>
      <c r="B20" s="9"/>
      <c r="C20" s="9"/>
      <c r="D20" s="9"/>
      <c r="E20" s="9"/>
      <c r="F20" s="9"/>
      <c r="G20" s="9"/>
    </row>
    <row r="21" spans="1:7" ht="27" customHeight="1">
      <c r="A21" s="140" t="s">
        <v>102</v>
      </c>
      <c r="B21" s="140"/>
      <c r="C21" s="140"/>
      <c r="D21" s="140"/>
      <c r="E21" s="140"/>
      <c r="F21" s="140"/>
      <c r="G21" s="140"/>
    </row>
  </sheetData>
  <sheetProtection/>
  <mergeCells count="3">
    <mergeCell ref="A21:G21"/>
    <mergeCell ref="A9:G9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31">
      <selection activeCell="K15" sqref="K15:R15"/>
    </sheetView>
  </sheetViews>
  <sheetFormatPr defaultColWidth="7.10546875" defaultRowHeight="15.75"/>
  <cols>
    <col min="1" max="1" width="12.6640625" style="23" customWidth="1"/>
    <col min="2" max="4" width="7.77734375" style="23" customWidth="1"/>
    <col min="5" max="5" width="0.88671875" style="23" customWidth="1"/>
    <col min="6" max="7" width="9.21484375" style="23" customWidth="1"/>
    <col min="8" max="8" width="7.77734375" style="23" customWidth="1"/>
    <col min="9" max="9" width="7.10546875" style="23" customWidth="1"/>
    <col min="10" max="10" width="8.3359375" style="23" bestFit="1" customWidth="1"/>
    <col min="11" max="15" width="7.10546875" style="23" customWidth="1"/>
    <col min="16" max="16" width="8.3359375" style="23" bestFit="1" customWidth="1"/>
    <col min="17" max="16384" width="7.10546875" style="23" customWidth="1"/>
  </cols>
  <sheetData>
    <row r="1" spans="1:8" ht="30" customHeight="1">
      <c r="A1" s="141" t="s">
        <v>203</v>
      </c>
      <c r="B1" s="142"/>
      <c r="C1" s="142"/>
      <c r="D1" s="142"/>
      <c r="E1" s="142"/>
      <c r="F1" s="142"/>
      <c r="G1" s="142"/>
      <c r="H1" s="142"/>
    </row>
    <row r="2" spans="1:8" ht="25.5" customHeight="1">
      <c r="A2" s="28"/>
      <c r="B2" s="145" t="s">
        <v>52</v>
      </c>
      <c r="C2" s="145"/>
      <c r="D2" s="145"/>
      <c r="E2" s="29"/>
      <c r="F2" s="145" t="s">
        <v>25</v>
      </c>
      <c r="G2" s="145"/>
      <c r="H2" s="145"/>
    </row>
    <row r="3" spans="1:8" ht="30" customHeight="1">
      <c r="A3" s="25"/>
      <c r="B3" s="30" t="s">
        <v>55</v>
      </c>
      <c r="C3" s="62" t="s">
        <v>76</v>
      </c>
      <c r="D3" s="30" t="s">
        <v>77</v>
      </c>
      <c r="E3" s="30"/>
      <c r="F3" s="30" t="s">
        <v>56</v>
      </c>
      <c r="G3" s="62" t="s">
        <v>76</v>
      </c>
      <c r="H3" s="51" t="s">
        <v>77</v>
      </c>
    </row>
    <row r="4" spans="1:8" ht="12.75">
      <c r="A4" s="24"/>
      <c r="B4" s="33"/>
      <c r="C4" s="33"/>
      <c r="D4" s="33"/>
      <c r="E4" s="33"/>
      <c r="F4" s="33"/>
      <c r="G4" s="33"/>
      <c r="H4" s="33"/>
    </row>
    <row r="5" spans="1:10" ht="12.75">
      <c r="A5" s="23" t="s">
        <v>61</v>
      </c>
      <c r="B5" s="27">
        <v>40244</v>
      </c>
      <c r="C5" s="27">
        <v>3166</v>
      </c>
      <c r="D5" s="31">
        <v>-6.2</v>
      </c>
      <c r="E5" s="27"/>
      <c r="F5" s="27">
        <v>4335668</v>
      </c>
      <c r="G5" s="27">
        <v>219643</v>
      </c>
      <c r="H5" s="31">
        <v>-5.4</v>
      </c>
      <c r="J5" s="57"/>
    </row>
    <row r="6" spans="1:8" ht="12.75">
      <c r="A6" s="24"/>
      <c r="B6" s="27"/>
      <c r="C6" s="27"/>
      <c r="D6" s="31"/>
      <c r="E6" s="27"/>
      <c r="F6" s="27"/>
      <c r="G6" s="27"/>
      <c r="H6" s="31"/>
    </row>
    <row r="7" spans="1:8" ht="12.75">
      <c r="A7" s="24" t="s">
        <v>62</v>
      </c>
      <c r="B7" s="4">
        <v>54036</v>
      </c>
      <c r="C7" s="27">
        <v>3876</v>
      </c>
      <c r="D7" s="32">
        <v>-0.6</v>
      </c>
      <c r="E7" s="4"/>
      <c r="F7" s="4">
        <v>6307473</v>
      </c>
      <c r="G7" s="27">
        <v>316604</v>
      </c>
      <c r="H7" s="32">
        <v>2.6</v>
      </c>
    </row>
    <row r="8" spans="1:8" ht="12.75">
      <c r="A8" s="24"/>
      <c r="B8" s="4"/>
      <c r="C8" s="4"/>
      <c r="D8" s="32"/>
      <c r="E8" s="4"/>
      <c r="F8" s="4"/>
      <c r="G8" s="4"/>
      <c r="H8" s="32"/>
    </row>
    <row r="9" spans="1:8" ht="12.75">
      <c r="A9" s="24" t="s">
        <v>63</v>
      </c>
      <c r="B9" s="4">
        <v>15621</v>
      </c>
      <c r="C9" s="4">
        <v>518</v>
      </c>
      <c r="D9" s="32">
        <v>17.5</v>
      </c>
      <c r="E9" s="4"/>
      <c r="F9" s="4">
        <v>1877827</v>
      </c>
      <c r="G9" s="4">
        <v>6134</v>
      </c>
      <c r="H9" s="32">
        <v>19</v>
      </c>
    </row>
    <row r="10" spans="1:8" ht="12.75">
      <c r="A10" s="24"/>
      <c r="B10" s="4"/>
      <c r="C10" s="4"/>
      <c r="D10" s="32"/>
      <c r="E10" s="4"/>
      <c r="F10" s="4"/>
      <c r="G10" s="4"/>
      <c r="H10" s="32"/>
    </row>
    <row r="11" spans="1:8" ht="12.75">
      <c r="A11" s="24" t="s">
        <v>75</v>
      </c>
      <c r="B11" s="4">
        <v>3765</v>
      </c>
      <c r="C11" s="4">
        <v>436</v>
      </c>
      <c r="D11" s="32">
        <v>-9.3</v>
      </c>
      <c r="E11" s="4"/>
      <c r="F11" s="4">
        <v>127102</v>
      </c>
      <c r="G11" s="4">
        <v>11655</v>
      </c>
      <c r="H11" s="32">
        <v>1.6</v>
      </c>
    </row>
    <row r="12" spans="1:8" ht="12.75">
      <c r="A12" s="24"/>
      <c r="B12" s="4"/>
      <c r="C12" s="4"/>
      <c r="D12" s="32"/>
      <c r="E12" s="4"/>
      <c r="F12" s="4"/>
      <c r="G12" s="4"/>
      <c r="H12" s="32"/>
    </row>
    <row r="13" spans="1:8" ht="12.75">
      <c r="A13" s="24" t="s">
        <v>74</v>
      </c>
      <c r="B13" s="4">
        <v>3830</v>
      </c>
      <c r="C13" s="4">
        <v>1100</v>
      </c>
      <c r="D13" s="32">
        <v>19.1</v>
      </c>
      <c r="E13" s="4"/>
      <c r="F13" s="4">
        <v>203389</v>
      </c>
      <c r="G13" s="4">
        <v>61016</v>
      </c>
      <c r="H13" s="32">
        <v>19.4</v>
      </c>
    </row>
    <row r="14" spans="1:8" ht="12.75">
      <c r="A14" s="24"/>
      <c r="B14" s="4"/>
      <c r="C14" s="4"/>
      <c r="D14" s="32"/>
      <c r="E14" s="4"/>
      <c r="F14" s="4"/>
      <c r="G14" s="4"/>
      <c r="H14" s="32"/>
    </row>
    <row r="15" spans="1:16" ht="12.75">
      <c r="A15" s="61" t="s">
        <v>60</v>
      </c>
      <c r="B15" s="60">
        <v>1322753</v>
      </c>
      <c r="C15" s="60">
        <v>89263</v>
      </c>
      <c r="D15" s="59">
        <v>-5.6</v>
      </c>
      <c r="E15" s="60"/>
      <c r="F15" s="60">
        <v>143510334</v>
      </c>
      <c r="G15" s="60">
        <v>5872396</v>
      </c>
      <c r="H15" s="59">
        <v>-1.7</v>
      </c>
      <c r="K15" s="110"/>
      <c r="P15" s="110"/>
    </row>
    <row r="16" spans="1:8" ht="12.75">
      <c r="A16" s="25"/>
      <c r="B16" s="9"/>
      <c r="C16" s="9"/>
      <c r="D16" s="38"/>
      <c r="E16" s="9"/>
      <c r="F16" s="9"/>
      <c r="G16" s="9"/>
      <c r="H16" s="38"/>
    </row>
    <row r="17" spans="1:8" ht="25.5" customHeight="1">
      <c r="A17" s="151" t="s">
        <v>205</v>
      </c>
      <c r="B17" s="152"/>
      <c r="C17" s="152"/>
      <c r="D17" s="152"/>
      <c r="E17" s="152"/>
      <c r="F17" s="152"/>
      <c r="G17" s="152"/>
      <c r="H17" s="152"/>
    </row>
    <row r="18" ht="24.75" customHeight="1"/>
    <row r="19" spans="1:8" ht="30" customHeight="1">
      <c r="A19" s="147" t="s">
        <v>204</v>
      </c>
      <c r="B19" s="148"/>
      <c r="C19" s="148"/>
      <c r="D19" s="148"/>
      <c r="E19" s="148"/>
      <c r="F19" s="148"/>
      <c r="G19" s="148"/>
      <c r="H19" s="148"/>
    </row>
    <row r="20" spans="1:8" ht="24.75" customHeight="1">
      <c r="A20" s="28"/>
      <c r="B20" s="149" t="s">
        <v>53</v>
      </c>
      <c r="C20" s="145" t="s">
        <v>54</v>
      </c>
      <c r="D20" s="146"/>
      <c r="E20" s="146"/>
      <c r="F20" s="146"/>
      <c r="G20" s="34"/>
      <c r="H20" s="34"/>
    </row>
    <row r="21" spans="1:8" ht="30" customHeight="1">
      <c r="A21" s="25"/>
      <c r="B21" s="150"/>
      <c r="C21" s="30" t="s">
        <v>6</v>
      </c>
      <c r="D21" s="62" t="s">
        <v>76</v>
      </c>
      <c r="E21" s="25"/>
      <c r="F21" s="30" t="s">
        <v>77</v>
      </c>
      <c r="G21" s="34"/>
      <c r="H21" s="52"/>
    </row>
    <row r="22" spans="1:8" ht="12.75">
      <c r="A22" s="28"/>
      <c r="B22" s="29"/>
      <c r="C22" s="33"/>
      <c r="E22" s="24"/>
      <c r="F22" s="33"/>
      <c r="G22" s="33"/>
      <c r="H22" s="33"/>
    </row>
    <row r="23" spans="1:8" ht="12.75">
      <c r="A23" s="24" t="s">
        <v>61</v>
      </c>
      <c r="B23" s="4">
        <v>14045</v>
      </c>
      <c r="C23" s="4">
        <v>1533</v>
      </c>
      <c r="D23" s="26">
        <v>1</v>
      </c>
      <c r="E23" s="24"/>
      <c r="F23" s="32">
        <v>-35.2</v>
      </c>
      <c r="G23" s="4"/>
      <c r="H23" s="32"/>
    </row>
    <row r="24" spans="1:8" ht="12.75">
      <c r="A24" s="24"/>
      <c r="B24" s="37"/>
      <c r="C24" s="4"/>
      <c r="D24" s="26"/>
      <c r="E24" s="24"/>
      <c r="F24" s="32"/>
      <c r="G24" s="4"/>
      <c r="H24" s="32"/>
    </row>
    <row r="25" spans="1:8" ht="12.75">
      <c r="A25" s="24" t="s">
        <v>62</v>
      </c>
      <c r="B25" s="4">
        <v>28545</v>
      </c>
      <c r="C25" s="4">
        <v>6123</v>
      </c>
      <c r="D25" s="4">
        <v>5</v>
      </c>
      <c r="E25" s="24"/>
      <c r="F25" s="32">
        <v>-22.2</v>
      </c>
      <c r="G25" s="4"/>
      <c r="H25" s="32"/>
    </row>
    <row r="26" spans="1:8" ht="12.75">
      <c r="A26" s="24"/>
      <c r="B26" s="4"/>
      <c r="C26" s="4"/>
      <c r="D26" s="26"/>
      <c r="E26" s="24"/>
      <c r="F26" s="32"/>
      <c r="G26" s="4"/>
      <c r="H26" s="32"/>
    </row>
    <row r="27" spans="1:8" ht="12.75">
      <c r="A27" s="24" t="s">
        <v>63</v>
      </c>
      <c r="B27" s="4">
        <v>461</v>
      </c>
      <c r="C27" s="4">
        <v>36</v>
      </c>
      <c r="D27" s="4">
        <v>0</v>
      </c>
      <c r="E27" s="24"/>
      <c r="F27" s="32">
        <v>-9.6</v>
      </c>
      <c r="G27" s="4"/>
      <c r="H27" s="32"/>
    </row>
    <row r="28" spans="1:8" ht="12.75">
      <c r="A28" s="24"/>
      <c r="B28" s="4"/>
      <c r="C28" s="4"/>
      <c r="D28" s="26"/>
      <c r="E28" s="4"/>
      <c r="F28" s="4"/>
      <c r="G28" s="4"/>
      <c r="H28" s="32"/>
    </row>
    <row r="29" spans="1:8" ht="12.75">
      <c r="A29" s="24" t="s">
        <v>75</v>
      </c>
      <c r="B29" s="92" t="s">
        <v>31</v>
      </c>
      <c r="C29" s="4">
        <v>39</v>
      </c>
      <c r="D29" s="26">
        <v>0</v>
      </c>
      <c r="E29" s="4"/>
      <c r="F29" s="32">
        <v>-43.3</v>
      </c>
      <c r="G29" s="4"/>
      <c r="H29" s="32"/>
    </row>
    <row r="30" spans="1:8" ht="12.75">
      <c r="A30" s="24"/>
      <c r="B30" s="4"/>
      <c r="C30" s="4"/>
      <c r="D30" s="26"/>
      <c r="E30" s="4"/>
      <c r="F30" s="32"/>
      <c r="G30" s="4"/>
      <c r="H30" s="32"/>
    </row>
    <row r="31" spans="1:8" ht="12.75">
      <c r="A31" s="24" t="s">
        <v>74</v>
      </c>
      <c r="B31" s="92" t="s">
        <v>31</v>
      </c>
      <c r="C31" s="4">
        <v>34</v>
      </c>
      <c r="D31" s="4">
        <v>0</v>
      </c>
      <c r="E31" s="4"/>
      <c r="F31" s="32">
        <v>5</v>
      </c>
      <c r="G31" s="4"/>
      <c r="H31" s="32"/>
    </row>
    <row r="32" spans="1:8" ht="12.75">
      <c r="A32" s="24"/>
      <c r="B32" s="4"/>
      <c r="C32" s="4"/>
      <c r="D32" s="26"/>
      <c r="E32" s="4"/>
      <c r="F32" s="32"/>
      <c r="G32" s="4"/>
      <c r="H32" s="32"/>
    </row>
    <row r="33" spans="1:8" ht="12.75">
      <c r="A33" s="24" t="s">
        <v>60</v>
      </c>
      <c r="B33" s="4">
        <v>753053</v>
      </c>
      <c r="C33" s="4">
        <v>841843</v>
      </c>
      <c r="D33" s="4">
        <v>56314</v>
      </c>
      <c r="E33" s="24"/>
      <c r="F33" s="32">
        <v>-0.3</v>
      </c>
      <c r="G33" s="4"/>
      <c r="H33" s="32"/>
    </row>
    <row r="34" spans="1:8" ht="12.75">
      <c r="A34" s="25"/>
      <c r="B34" s="9"/>
      <c r="C34" s="9"/>
      <c r="D34" s="25"/>
      <c r="E34" s="25"/>
      <c r="F34" s="38"/>
      <c r="G34" s="4"/>
      <c r="H34" s="32"/>
    </row>
    <row r="35" spans="1:8" ht="25.5" customHeight="1">
      <c r="A35" s="151" t="s">
        <v>205</v>
      </c>
      <c r="B35" s="152"/>
      <c r="C35" s="152"/>
      <c r="D35" s="152"/>
      <c r="E35" s="152"/>
      <c r="F35" s="152"/>
      <c r="G35" s="71"/>
      <c r="H35" s="71"/>
    </row>
    <row r="36" ht="12.75">
      <c r="A36" s="23" t="s">
        <v>64</v>
      </c>
    </row>
    <row r="37" ht="12.75">
      <c r="A37" s="23" t="s">
        <v>78</v>
      </c>
    </row>
    <row r="38" spans="1:8" ht="15.75">
      <c r="A38" s="143" t="s">
        <v>57</v>
      </c>
      <c r="B38" s="143"/>
      <c r="C38" s="143"/>
      <c r="D38" s="143"/>
      <c r="E38" s="143"/>
      <c r="F38" s="143"/>
      <c r="G38" s="144"/>
      <c r="H38" s="144"/>
    </row>
    <row r="39" spans="2:6" ht="12.75">
      <c r="B39" s="36"/>
      <c r="C39" s="36"/>
      <c r="D39" s="36"/>
      <c r="F39" s="36"/>
    </row>
  </sheetData>
  <sheetProtection/>
  <mergeCells count="9">
    <mergeCell ref="A1:H1"/>
    <mergeCell ref="A38:H38"/>
    <mergeCell ref="C20:F20"/>
    <mergeCell ref="A19:H19"/>
    <mergeCell ref="B20:B21"/>
    <mergeCell ref="A35:F35"/>
    <mergeCell ref="F2:H2"/>
    <mergeCell ref="B2:D2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E58" sqref="E58"/>
    </sheetView>
  </sheetViews>
  <sheetFormatPr defaultColWidth="7.10546875" defaultRowHeight="15.75"/>
  <cols>
    <col min="1" max="1" width="29.77734375" style="23" customWidth="1"/>
    <col min="2" max="2" width="18.77734375" style="23" customWidth="1"/>
    <col min="3" max="3" width="7.10546875" style="23" customWidth="1"/>
    <col min="4" max="4" width="8.3359375" style="23" bestFit="1" customWidth="1"/>
    <col min="5" max="16384" width="7.10546875" style="23" customWidth="1"/>
  </cols>
  <sheetData>
    <row r="1" spans="1:2" ht="30" customHeight="1">
      <c r="A1" s="141" t="s">
        <v>210</v>
      </c>
      <c r="B1" s="141"/>
    </row>
    <row r="2" spans="1:2" ht="24.75" customHeight="1">
      <c r="A2" s="86"/>
      <c r="B2" s="87" t="s">
        <v>188</v>
      </c>
    </row>
    <row r="3" spans="1:2" ht="12.75" customHeight="1">
      <c r="A3" s="24"/>
      <c r="B3" s="33"/>
    </row>
    <row r="4" spans="1:4" ht="12.75">
      <c r="A4" s="23" t="s">
        <v>126</v>
      </c>
      <c r="B4" s="27">
        <v>626735</v>
      </c>
      <c r="D4" s="57"/>
    </row>
    <row r="5" spans="1:4" ht="12.75">
      <c r="A5" s="23" t="s">
        <v>127</v>
      </c>
      <c r="B5" s="27">
        <v>641747</v>
      </c>
      <c r="D5" s="57"/>
    </row>
    <row r="6" spans="1:4" ht="12.75">
      <c r="A6" s="23" t="s">
        <v>130</v>
      </c>
      <c r="B6" s="27">
        <v>212624</v>
      </c>
      <c r="D6" s="57"/>
    </row>
    <row r="7" spans="1:4" ht="12.75">
      <c r="A7" s="23" t="s">
        <v>131</v>
      </c>
      <c r="B7" s="27">
        <v>211325</v>
      </c>
      <c r="D7" s="57"/>
    </row>
    <row r="8" spans="1:4" ht="12.75">
      <c r="A8" s="23" t="s">
        <v>134</v>
      </c>
      <c r="B8" s="27">
        <v>147041</v>
      </c>
      <c r="D8" s="57"/>
    </row>
    <row r="9" spans="1:4" ht="12.75">
      <c r="A9" s="23" t="s">
        <v>135</v>
      </c>
      <c r="B9" s="27">
        <v>148461</v>
      </c>
      <c r="D9" s="57"/>
    </row>
    <row r="10" spans="1:4" ht="12.75">
      <c r="A10" s="23" t="s">
        <v>143</v>
      </c>
      <c r="B10" s="27">
        <v>61001</v>
      </c>
      <c r="D10" s="57"/>
    </row>
    <row r="11" spans="1:2" ht="12.75">
      <c r="A11" s="23" t="s">
        <v>144</v>
      </c>
      <c r="B11" s="27">
        <v>62284</v>
      </c>
    </row>
    <row r="12" spans="1:2" ht="12.75">
      <c r="A12" s="23" t="s">
        <v>147</v>
      </c>
      <c r="B12" s="27">
        <v>76825</v>
      </c>
    </row>
    <row r="13" spans="1:2" ht="12.75">
      <c r="A13" s="23" t="s">
        <v>148</v>
      </c>
      <c r="B13" s="27">
        <v>81381</v>
      </c>
    </row>
    <row r="14" spans="1:2" ht="12.75">
      <c r="A14" s="23" t="s">
        <v>149</v>
      </c>
      <c r="B14" s="27">
        <v>119285</v>
      </c>
    </row>
    <row r="15" spans="1:2" ht="12.75">
      <c r="A15" s="23" t="s">
        <v>150</v>
      </c>
      <c r="B15" s="27">
        <v>117836</v>
      </c>
    </row>
    <row r="16" spans="1:2" ht="12.75">
      <c r="A16" s="23" t="s">
        <v>157</v>
      </c>
      <c r="B16" s="27">
        <v>155992</v>
      </c>
    </row>
    <row r="17" spans="1:2" ht="12.75">
      <c r="A17" s="23" t="s">
        <v>158</v>
      </c>
      <c r="B17" s="27">
        <v>154476</v>
      </c>
    </row>
    <row r="18" spans="1:2" ht="12.75">
      <c r="A18" s="23" t="s">
        <v>161</v>
      </c>
      <c r="B18" s="27">
        <v>56403</v>
      </c>
    </row>
    <row r="19" spans="1:2" ht="12.75">
      <c r="A19" s="23" t="s">
        <v>162</v>
      </c>
      <c r="B19" s="27">
        <v>58024</v>
      </c>
    </row>
    <row r="20" spans="1:2" ht="12.75" customHeight="1">
      <c r="A20" s="24"/>
      <c r="B20" s="27"/>
    </row>
    <row r="21" spans="1:2" ht="12.75">
      <c r="A21" s="24" t="s">
        <v>124</v>
      </c>
      <c r="B21" s="4">
        <v>787172</v>
      </c>
    </row>
    <row r="22" spans="1:2" ht="12.75">
      <c r="A22" s="24" t="s">
        <v>125</v>
      </c>
      <c r="B22" s="4">
        <v>773523</v>
      </c>
    </row>
    <row r="23" spans="1:2" ht="12.75">
      <c r="A23" s="24" t="s">
        <v>128</v>
      </c>
      <c r="B23" s="4">
        <v>389978</v>
      </c>
    </row>
    <row r="24" spans="1:2" ht="12.75">
      <c r="A24" s="24" t="s">
        <v>129</v>
      </c>
      <c r="B24" s="4">
        <v>383647</v>
      </c>
    </row>
    <row r="25" spans="1:2" ht="12.75">
      <c r="A25" s="24" t="s">
        <v>132</v>
      </c>
      <c r="B25" s="4">
        <v>299938</v>
      </c>
    </row>
    <row r="26" spans="1:2" ht="12.75">
      <c r="A26" s="24" t="s">
        <v>133</v>
      </c>
      <c r="B26" s="4">
        <v>297511</v>
      </c>
    </row>
    <row r="27" spans="1:2" ht="12.75">
      <c r="A27" s="61" t="s">
        <v>136</v>
      </c>
      <c r="B27" s="60">
        <v>157434</v>
      </c>
    </row>
    <row r="28" spans="1:2" ht="12.75">
      <c r="A28" s="61" t="s">
        <v>163</v>
      </c>
      <c r="B28" s="60">
        <v>155558</v>
      </c>
    </row>
    <row r="29" spans="1:2" ht="12.75">
      <c r="A29" s="107" t="s">
        <v>208</v>
      </c>
      <c r="B29" s="60">
        <v>97907</v>
      </c>
    </row>
    <row r="30" spans="1:2" ht="12.75">
      <c r="A30" s="107" t="s">
        <v>209</v>
      </c>
      <c r="B30" s="60">
        <v>99271</v>
      </c>
    </row>
    <row r="31" spans="1:2" s="85" customFormat="1" ht="12.75">
      <c r="A31" s="24" t="s">
        <v>137</v>
      </c>
      <c r="B31" s="60">
        <v>117111</v>
      </c>
    </row>
    <row r="32" spans="1:2" ht="12.75">
      <c r="A32" s="24" t="s">
        <v>138</v>
      </c>
      <c r="B32" s="4">
        <v>118183</v>
      </c>
    </row>
    <row r="33" spans="1:2" ht="12.75">
      <c r="A33" s="24" t="s">
        <v>139</v>
      </c>
      <c r="B33" s="4">
        <v>138211</v>
      </c>
    </row>
    <row r="34" spans="1:2" ht="12.75">
      <c r="A34" s="24" t="s">
        <v>140</v>
      </c>
      <c r="B34" s="4">
        <v>146427</v>
      </c>
    </row>
    <row r="35" spans="1:2" ht="12.75">
      <c r="A35" s="106" t="s">
        <v>141</v>
      </c>
      <c r="B35" s="92">
        <v>134908</v>
      </c>
    </row>
    <row r="36" spans="1:2" ht="12.75">
      <c r="A36" s="106" t="s">
        <v>142</v>
      </c>
      <c r="B36" s="92">
        <v>135955</v>
      </c>
    </row>
    <row r="37" spans="1:2" ht="12.75">
      <c r="A37" s="24" t="s">
        <v>153</v>
      </c>
      <c r="B37" s="4">
        <v>73971</v>
      </c>
    </row>
    <row r="38" spans="1:2" ht="12.75">
      <c r="A38" s="24" t="s">
        <v>154</v>
      </c>
      <c r="B38" s="4">
        <v>71833</v>
      </c>
    </row>
    <row r="39" spans="1:2" ht="12.75">
      <c r="A39" s="24" t="s">
        <v>159</v>
      </c>
      <c r="B39" s="4">
        <v>80817</v>
      </c>
    </row>
    <row r="40" spans="1:2" ht="12.75">
      <c r="A40" s="24" t="s">
        <v>160</v>
      </c>
      <c r="B40" s="4">
        <v>80974</v>
      </c>
    </row>
    <row r="41" spans="1:2" ht="12.75" customHeight="1">
      <c r="A41" s="24"/>
      <c r="B41" s="4"/>
    </row>
    <row r="42" spans="1:2" ht="12.75">
      <c r="A42" s="24" t="s">
        <v>145</v>
      </c>
      <c r="B42" s="4">
        <v>113681</v>
      </c>
    </row>
    <row r="43" spans="1:2" ht="12.75">
      <c r="A43" s="24" t="s">
        <v>146</v>
      </c>
      <c r="B43" s="4">
        <v>112065</v>
      </c>
    </row>
    <row r="44" spans="1:2" ht="12.75">
      <c r="A44" s="24" t="s">
        <v>151</v>
      </c>
      <c r="B44" s="4">
        <v>91897</v>
      </c>
    </row>
    <row r="45" spans="1:2" ht="12.75">
      <c r="A45" s="24" t="s">
        <v>152</v>
      </c>
      <c r="B45" s="4">
        <v>91310</v>
      </c>
    </row>
    <row r="46" spans="1:2" ht="12.75">
      <c r="A46" s="24" t="s">
        <v>155</v>
      </c>
      <c r="B46" s="4">
        <v>71400</v>
      </c>
    </row>
    <row r="47" spans="1:2" ht="12.75">
      <c r="A47" s="24" t="s">
        <v>156</v>
      </c>
      <c r="B47" s="4">
        <v>70507</v>
      </c>
    </row>
    <row r="48" spans="1:2" ht="12.75">
      <c r="A48" s="106" t="s">
        <v>206</v>
      </c>
      <c r="B48" s="4">
        <v>65772</v>
      </c>
    </row>
    <row r="49" spans="1:2" ht="12.75">
      <c r="A49" s="106" t="s">
        <v>207</v>
      </c>
      <c r="B49" s="4">
        <v>66850</v>
      </c>
    </row>
    <row r="50" spans="1:2" ht="12.75" customHeight="1">
      <c r="A50" s="25"/>
      <c r="B50" s="9"/>
    </row>
    <row r="51" spans="1:2" ht="15.75">
      <c r="A51" s="151" t="s">
        <v>211</v>
      </c>
      <c r="B51" s="152"/>
    </row>
    <row r="52" ht="15" customHeight="1">
      <c r="A52" s="40" t="s">
        <v>123</v>
      </c>
    </row>
    <row r="53" ht="12.75">
      <c r="B53" s="36"/>
    </row>
  </sheetData>
  <sheetProtection/>
  <mergeCells count="2">
    <mergeCell ref="A1:B1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H22" sqref="F22:H27"/>
    </sheetView>
  </sheetViews>
  <sheetFormatPr defaultColWidth="7.10546875" defaultRowHeight="15.75"/>
  <cols>
    <col min="1" max="1" width="12.77734375" style="23" customWidth="1"/>
    <col min="2" max="4" width="10.77734375" style="23" customWidth="1"/>
    <col min="5" max="5" width="7.4453125" style="23" bestFit="1" customWidth="1"/>
    <col min="6" max="8" width="7.5546875" style="23" bestFit="1" customWidth="1"/>
    <col min="9" max="16384" width="7.10546875" style="23" customWidth="1"/>
  </cols>
  <sheetData>
    <row r="1" spans="1:5" ht="30" customHeight="1">
      <c r="A1" s="141" t="s">
        <v>212</v>
      </c>
      <c r="B1" s="141"/>
      <c r="C1" s="141"/>
      <c r="D1" s="147"/>
      <c r="E1" s="22"/>
    </row>
    <row r="2" spans="1:6" ht="24.75" customHeight="1">
      <c r="A2" s="47"/>
      <c r="B2" s="47" t="s">
        <v>121</v>
      </c>
      <c r="C2" s="47" t="s">
        <v>122</v>
      </c>
      <c r="D2" s="34"/>
      <c r="E2" s="24"/>
      <c r="F2" s="33"/>
    </row>
    <row r="3" spans="1:6" ht="24" customHeight="1">
      <c r="A3" s="24"/>
      <c r="B3" s="24"/>
      <c r="C3" s="34"/>
      <c r="D3" s="24"/>
      <c r="E3" s="24"/>
      <c r="F3" s="24"/>
    </row>
    <row r="4" spans="1:6" ht="12.75">
      <c r="A4" s="23" t="s">
        <v>61</v>
      </c>
      <c r="B4" s="96">
        <v>44.1</v>
      </c>
      <c r="C4" s="96">
        <v>55.9</v>
      </c>
      <c r="D4" s="35"/>
      <c r="E4" s="27"/>
      <c r="F4" s="83"/>
    </row>
    <row r="5" spans="1:6" ht="12.75">
      <c r="A5" s="24"/>
      <c r="B5" s="96"/>
      <c r="C5" s="96"/>
      <c r="D5" s="35"/>
      <c r="E5" s="27"/>
      <c r="F5" s="26"/>
    </row>
    <row r="6" spans="1:6" ht="12.75">
      <c r="A6" s="24" t="s">
        <v>62</v>
      </c>
      <c r="B6" s="96">
        <v>23.6</v>
      </c>
      <c r="C6" s="96">
        <v>76.4</v>
      </c>
      <c r="D6" s="35"/>
      <c r="E6" s="4"/>
      <c r="F6" s="26"/>
    </row>
    <row r="7" spans="1:6" ht="12.75">
      <c r="A7" s="24"/>
      <c r="B7" s="96"/>
      <c r="C7" s="96"/>
      <c r="D7" s="4"/>
      <c r="E7" s="4"/>
      <c r="F7" s="26"/>
    </row>
    <row r="8" spans="1:6" ht="12.75">
      <c r="A8" s="24" t="s">
        <v>63</v>
      </c>
      <c r="B8" s="96">
        <v>93.3</v>
      </c>
      <c r="C8" s="96">
        <v>6.7</v>
      </c>
      <c r="D8" s="4"/>
      <c r="E8" s="4"/>
      <c r="F8" s="26"/>
    </row>
    <row r="9" spans="1:6" ht="12.75">
      <c r="A9" s="24"/>
      <c r="B9" s="96"/>
      <c r="C9" s="96"/>
      <c r="D9" s="4"/>
      <c r="E9" s="4"/>
      <c r="F9" s="26"/>
    </row>
    <row r="10" spans="1:6" ht="12.75">
      <c r="A10" s="24" t="s">
        <v>75</v>
      </c>
      <c r="B10" s="31" t="s">
        <v>31</v>
      </c>
      <c r="C10" s="96">
        <v>100</v>
      </c>
      <c r="D10" s="27"/>
      <c r="E10" s="4"/>
      <c r="F10" s="26"/>
    </row>
    <row r="11" spans="1:6" ht="12.75">
      <c r="A11" s="24"/>
      <c r="B11" s="96"/>
      <c r="C11" s="96"/>
      <c r="D11" s="4"/>
      <c r="E11" s="4"/>
      <c r="F11" s="26"/>
    </row>
    <row r="12" spans="1:6" ht="12.75">
      <c r="A12" s="24" t="s">
        <v>74</v>
      </c>
      <c r="B12" s="96">
        <v>0.1</v>
      </c>
      <c r="C12" s="96">
        <v>99.9</v>
      </c>
      <c r="D12" s="27"/>
      <c r="E12" s="4"/>
      <c r="F12" s="26"/>
    </row>
    <row r="13" spans="1:6" ht="12.75">
      <c r="A13" s="24"/>
      <c r="B13" s="96"/>
      <c r="C13" s="96"/>
      <c r="D13" s="4"/>
      <c r="E13" s="4"/>
      <c r="F13" s="26"/>
    </row>
    <row r="14" spans="1:5" ht="12.75">
      <c r="A14" s="24" t="s">
        <v>60</v>
      </c>
      <c r="B14" s="96">
        <v>40.4</v>
      </c>
      <c r="C14" s="96">
        <v>59.6</v>
      </c>
      <c r="D14" s="20"/>
      <c r="E14" s="4"/>
    </row>
    <row r="15" spans="1:5" ht="12.75">
      <c r="A15" s="25"/>
      <c r="B15" s="25"/>
      <c r="C15" s="25"/>
      <c r="D15" s="24"/>
      <c r="E15" s="4"/>
    </row>
    <row r="16" spans="1:4" s="39" customFormat="1" ht="25.5" customHeight="1">
      <c r="A16" s="153" t="s">
        <v>205</v>
      </c>
      <c r="B16" s="154"/>
      <c r="C16" s="154"/>
      <c r="D16" s="155"/>
    </row>
    <row r="20" spans="1:5" ht="30" customHeight="1">
      <c r="A20" s="141" t="s">
        <v>213</v>
      </c>
      <c r="B20" s="141"/>
      <c r="C20" s="141"/>
      <c r="D20" s="141"/>
      <c r="E20" s="22"/>
    </row>
    <row r="21" spans="1:6" ht="24.75" customHeight="1">
      <c r="A21" s="47"/>
      <c r="B21" s="47" t="s">
        <v>58</v>
      </c>
      <c r="C21" s="47" t="s">
        <v>106</v>
      </c>
      <c r="D21" s="47" t="s">
        <v>59</v>
      </c>
      <c r="E21" s="24"/>
      <c r="F21" s="33"/>
    </row>
    <row r="22" spans="1:6" ht="24" customHeight="1">
      <c r="A22" s="24"/>
      <c r="B22" s="24"/>
      <c r="C22" s="34"/>
      <c r="D22" s="24"/>
      <c r="E22" s="24"/>
      <c r="F22" s="24"/>
    </row>
    <row r="23" spans="1:8" ht="12.75">
      <c r="A23" s="23" t="s">
        <v>61</v>
      </c>
      <c r="B23" s="35">
        <v>8024</v>
      </c>
      <c r="C23" s="27">
        <v>944417</v>
      </c>
      <c r="D23" s="35">
        <v>18</v>
      </c>
      <c r="E23" s="27"/>
      <c r="F23" s="89"/>
      <c r="G23" s="57"/>
      <c r="H23" s="110"/>
    </row>
    <row r="24" spans="1:6" ht="12.75">
      <c r="A24" s="24"/>
      <c r="B24" s="20"/>
      <c r="C24" s="27"/>
      <c r="D24" s="35"/>
      <c r="E24" s="27"/>
      <c r="F24" s="26"/>
    </row>
    <row r="25" spans="1:6" ht="12.75">
      <c r="A25" s="24" t="s">
        <v>62</v>
      </c>
      <c r="B25" s="20">
        <v>12922</v>
      </c>
      <c r="C25" s="4">
        <v>1525830</v>
      </c>
      <c r="D25" s="35">
        <v>314</v>
      </c>
      <c r="E25" s="4"/>
      <c r="F25" s="26"/>
    </row>
    <row r="26" spans="1:6" ht="12.75">
      <c r="A26" s="24"/>
      <c r="B26" s="20"/>
      <c r="C26" s="4"/>
      <c r="D26" s="4"/>
      <c r="E26" s="4"/>
      <c r="F26" s="26"/>
    </row>
    <row r="27" spans="1:6" ht="12.75">
      <c r="A27" s="24" t="s">
        <v>63</v>
      </c>
      <c r="B27" s="20">
        <v>4297</v>
      </c>
      <c r="C27" s="4">
        <v>597089</v>
      </c>
      <c r="D27" s="4">
        <v>0</v>
      </c>
      <c r="E27" s="4"/>
      <c r="F27" s="26"/>
    </row>
    <row r="28" spans="1:6" ht="12.75">
      <c r="A28" s="24"/>
      <c r="B28" s="20"/>
      <c r="C28" s="4"/>
      <c r="D28" s="4"/>
      <c r="E28" s="4"/>
      <c r="F28" s="26"/>
    </row>
    <row r="29" spans="1:6" ht="12.75">
      <c r="A29" s="24" t="s">
        <v>75</v>
      </c>
      <c r="B29" s="27">
        <v>84</v>
      </c>
      <c r="C29" s="27">
        <v>964</v>
      </c>
      <c r="D29" s="27">
        <v>0</v>
      </c>
      <c r="E29" s="4"/>
      <c r="F29" s="26"/>
    </row>
    <row r="30" spans="1:6" ht="12.75">
      <c r="A30" s="24"/>
      <c r="B30" s="20"/>
      <c r="C30" s="4"/>
      <c r="D30" s="4"/>
      <c r="E30" s="4"/>
      <c r="F30" s="26"/>
    </row>
    <row r="31" spans="1:6" ht="12.75">
      <c r="A31" s="24" t="s">
        <v>74</v>
      </c>
      <c r="B31" s="27">
        <v>14</v>
      </c>
      <c r="C31" s="97">
        <v>118</v>
      </c>
      <c r="D31" s="27">
        <v>0</v>
      </c>
      <c r="E31" s="4"/>
      <c r="F31" s="26"/>
    </row>
    <row r="32" spans="1:6" ht="12.75">
      <c r="A32" s="24"/>
      <c r="B32" s="20"/>
      <c r="C32" s="4"/>
      <c r="D32" s="4"/>
      <c r="E32" s="4"/>
      <c r="F32" s="26"/>
    </row>
    <row r="33" spans="1:5" ht="12.75">
      <c r="A33" s="24" t="s">
        <v>60</v>
      </c>
      <c r="B33" s="20">
        <v>759954</v>
      </c>
      <c r="C33" s="4">
        <v>86805487</v>
      </c>
      <c r="D33" s="20">
        <v>775083</v>
      </c>
      <c r="E33" s="4"/>
    </row>
    <row r="34" spans="1:5" ht="12.75">
      <c r="A34" s="25"/>
      <c r="B34" s="25"/>
      <c r="C34" s="25"/>
      <c r="D34" s="25"/>
      <c r="E34" s="4"/>
    </row>
    <row r="35" spans="1:4" s="39" customFormat="1" ht="25.5" customHeight="1">
      <c r="A35" s="153" t="s">
        <v>205</v>
      </c>
      <c r="B35" s="154"/>
      <c r="C35" s="154"/>
      <c r="D35" s="154"/>
    </row>
    <row r="36" s="39" customFormat="1" ht="12.75" customHeight="1">
      <c r="A36" s="23" t="s">
        <v>64</v>
      </c>
    </row>
    <row r="37" s="40" customFormat="1" ht="12.75">
      <c r="B37" s="36"/>
    </row>
    <row r="38" ht="12.75">
      <c r="B38" s="57"/>
    </row>
  </sheetData>
  <sheetProtection/>
  <mergeCells count="4">
    <mergeCell ref="A20:D20"/>
    <mergeCell ref="A35:D35"/>
    <mergeCell ref="A1:D1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K6" sqref="K6"/>
    </sheetView>
  </sheetViews>
  <sheetFormatPr defaultColWidth="7.10546875" defaultRowHeight="15.75"/>
  <cols>
    <col min="1" max="1" width="14.77734375" style="23" customWidth="1"/>
    <col min="2" max="4" width="15.77734375" style="23" customWidth="1"/>
    <col min="5" max="16384" width="7.10546875" style="23" customWidth="1"/>
  </cols>
  <sheetData>
    <row r="1" spans="1:4" ht="30" customHeight="1">
      <c r="A1" s="141" t="s">
        <v>214</v>
      </c>
      <c r="B1" s="141"/>
      <c r="C1" s="141"/>
      <c r="D1" s="141"/>
    </row>
    <row r="2" spans="1:4" ht="24.75" customHeight="1">
      <c r="A2" s="86"/>
      <c r="B2" s="47" t="s">
        <v>164</v>
      </c>
      <c r="C2" s="47" t="s">
        <v>165</v>
      </c>
      <c r="D2" s="47" t="s">
        <v>166</v>
      </c>
    </row>
    <row r="3" spans="1:4" ht="12" customHeight="1">
      <c r="A3" s="24"/>
      <c r="B3" s="27"/>
      <c r="C3" s="27"/>
      <c r="D3" s="27"/>
    </row>
    <row r="4" spans="1:4" ht="12.75">
      <c r="A4" s="23" t="s">
        <v>167</v>
      </c>
      <c r="B4" s="27">
        <v>5050</v>
      </c>
      <c r="C4" s="27">
        <v>22186</v>
      </c>
      <c r="D4" s="27">
        <v>0</v>
      </c>
    </row>
    <row r="5" spans="2:4" ht="12.75">
      <c r="B5" s="27"/>
      <c r="C5" s="27"/>
      <c r="D5" s="27"/>
    </row>
    <row r="6" spans="1:4" ht="12.75">
      <c r="A6" s="23" t="s">
        <v>168</v>
      </c>
      <c r="B6" s="27">
        <v>18557</v>
      </c>
      <c r="C6" s="27">
        <v>33968</v>
      </c>
      <c r="D6" s="27">
        <v>87229</v>
      </c>
    </row>
    <row r="7" spans="2:4" ht="12.75">
      <c r="B7" s="27"/>
      <c r="C7" s="27"/>
      <c r="D7" s="27"/>
    </row>
    <row r="8" spans="1:4" ht="12.75">
      <c r="A8" s="23" t="s">
        <v>178</v>
      </c>
      <c r="B8" s="27">
        <v>3923</v>
      </c>
      <c r="C8" s="27">
        <v>20268</v>
      </c>
      <c r="D8" s="4">
        <v>16536</v>
      </c>
    </row>
    <row r="9" spans="2:4" ht="12.75">
      <c r="B9" s="27"/>
      <c r="C9" s="27"/>
      <c r="D9" s="27"/>
    </row>
    <row r="10" spans="1:4" ht="12.75">
      <c r="A10" s="23" t="s">
        <v>179</v>
      </c>
      <c r="B10" s="27">
        <v>0</v>
      </c>
      <c r="C10" s="27">
        <v>13689</v>
      </c>
      <c r="D10" s="4">
        <v>0</v>
      </c>
    </row>
    <row r="11" spans="2:4" ht="12.75">
      <c r="B11" s="27"/>
      <c r="C11" s="27"/>
      <c r="D11" s="27"/>
    </row>
    <row r="12" spans="1:4" ht="12.75">
      <c r="A12" s="23" t="s">
        <v>169</v>
      </c>
      <c r="B12" s="27">
        <v>272080</v>
      </c>
      <c r="C12" s="27">
        <v>125343</v>
      </c>
      <c r="D12" s="27">
        <v>34458</v>
      </c>
    </row>
    <row r="13" spans="2:4" ht="12.75">
      <c r="B13" s="27"/>
      <c r="C13" s="27"/>
      <c r="D13" s="27"/>
    </row>
    <row r="14" spans="1:4" ht="12.75">
      <c r="A14" s="23" t="s">
        <v>170</v>
      </c>
      <c r="B14" s="27">
        <v>199377</v>
      </c>
      <c r="C14" s="27">
        <v>482943</v>
      </c>
      <c r="D14" s="27">
        <v>131013</v>
      </c>
    </row>
    <row r="15" spans="2:4" ht="12.75">
      <c r="B15" s="27"/>
      <c r="C15" s="27"/>
      <c r="D15" s="27"/>
    </row>
    <row r="16" spans="1:4" ht="12.75">
      <c r="A16" s="23" t="s">
        <v>171</v>
      </c>
      <c r="B16" s="27">
        <v>158793</v>
      </c>
      <c r="C16" s="27">
        <v>146624</v>
      </c>
      <c r="D16" s="27">
        <v>45233</v>
      </c>
    </row>
    <row r="17" spans="2:4" ht="12.75">
      <c r="B17" s="27"/>
      <c r="C17" s="27"/>
      <c r="D17" s="27"/>
    </row>
    <row r="18" spans="1:4" ht="12.75">
      <c r="A18" s="23" t="s">
        <v>180</v>
      </c>
      <c r="B18" s="27">
        <v>3874</v>
      </c>
      <c r="C18" s="27">
        <v>13475</v>
      </c>
      <c r="D18" s="4">
        <v>0</v>
      </c>
    </row>
    <row r="19" spans="2:4" ht="12.75">
      <c r="B19" s="27"/>
      <c r="C19" s="27"/>
      <c r="D19" s="27"/>
    </row>
    <row r="20" spans="1:5" ht="12.75">
      <c r="A20" s="85" t="s">
        <v>172</v>
      </c>
      <c r="B20" s="4">
        <v>19340</v>
      </c>
      <c r="C20" s="88">
        <v>20598</v>
      </c>
      <c r="D20" s="98">
        <v>426</v>
      </c>
      <c r="E20" s="85"/>
    </row>
    <row r="21" spans="2:4" ht="12.75">
      <c r="B21" s="27"/>
      <c r="C21" s="27"/>
      <c r="D21" s="27"/>
    </row>
    <row r="22" spans="1:4" ht="12.75">
      <c r="A22" s="23" t="s">
        <v>174</v>
      </c>
      <c r="B22" s="27">
        <v>501</v>
      </c>
      <c r="C22" s="27">
        <v>107732</v>
      </c>
      <c r="D22" s="27">
        <v>37333</v>
      </c>
    </row>
    <row r="23" spans="2:4" ht="12.75">
      <c r="B23" s="27"/>
      <c r="C23" s="27"/>
      <c r="D23" s="27"/>
    </row>
    <row r="24" spans="1:4" ht="12.75">
      <c r="A24" s="23" t="s">
        <v>177</v>
      </c>
      <c r="B24" s="27">
        <v>4077</v>
      </c>
      <c r="C24" s="27">
        <v>21930</v>
      </c>
      <c r="D24" s="4">
        <v>61073</v>
      </c>
    </row>
    <row r="25" spans="2:4" ht="12.75">
      <c r="B25" s="27"/>
      <c r="C25" s="27"/>
      <c r="D25" s="27"/>
    </row>
    <row r="26" spans="1:4" ht="12.75">
      <c r="A26" s="23" t="s">
        <v>181</v>
      </c>
      <c r="B26" s="27">
        <v>10316</v>
      </c>
      <c r="C26" s="27">
        <v>14857</v>
      </c>
      <c r="D26" s="4">
        <v>53401</v>
      </c>
    </row>
    <row r="27" spans="2:4" ht="12.75">
      <c r="B27" s="27"/>
      <c r="C27" s="27"/>
      <c r="D27" s="27"/>
    </row>
    <row r="28" spans="1:4" ht="12.75">
      <c r="A28" s="23" t="s">
        <v>182</v>
      </c>
      <c r="B28" s="27">
        <v>10856</v>
      </c>
      <c r="C28" s="27">
        <v>21007</v>
      </c>
      <c r="D28" s="4">
        <v>2359</v>
      </c>
    </row>
    <row r="29" spans="2:4" ht="12.75">
      <c r="B29" s="27"/>
      <c r="C29" s="27"/>
      <c r="D29" s="27"/>
    </row>
    <row r="30" spans="1:4" ht="12.75">
      <c r="A30" s="23" t="s">
        <v>176</v>
      </c>
      <c r="B30" s="27">
        <v>13</v>
      </c>
      <c r="C30" s="27">
        <v>99759</v>
      </c>
      <c r="D30" s="92">
        <v>0</v>
      </c>
    </row>
    <row r="31" spans="2:4" ht="12.75">
      <c r="B31" s="27"/>
      <c r="C31" s="27"/>
      <c r="D31" s="27"/>
    </row>
    <row r="32" spans="1:4" ht="12.75">
      <c r="A32" s="23" t="s">
        <v>175</v>
      </c>
      <c r="B32" s="27">
        <v>101852</v>
      </c>
      <c r="C32" s="27">
        <v>52717</v>
      </c>
      <c r="D32" s="27">
        <v>57623</v>
      </c>
    </row>
    <row r="33" spans="2:4" ht="12.75">
      <c r="B33" s="27"/>
      <c r="C33" s="27"/>
      <c r="D33" s="27"/>
    </row>
    <row r="34" spans="1:4" ht="12.75">
      <c r="A34" s="23" t="s">
        <v>183</v>
      </c>
      <c r="B34" s="27">
        <v>14043</v>
      </c>
      <c r="C34" s="27">
        <v>7960</v>
      </c>
      <c r="D34" s="4">
        <v>33083</v>
      </c>
    </row>
    <row r="35" spans="2:4" ht="12.75">
      <c r="B35" s="27"/>
      <c r="C35" s="27"/>
      <c r="D35" s="27"/>
    </row>
    <row r="36" spans="1:4" ht="12.75">
      <c r="A36" s="23" t="s">
        <v>173</v>
      </c>
      <c r="B36" s="27">
        <f>3218+2665+2555+437+2817</f>
        <v>11692</v>
      </c>
      <c r="C36" s="27">
        <f>3053+6629+2101+1678+508+23273+1813+1+2576</f>
        <v>41632</v>
      </c>
      <c r="D36" s="27">
        <f>18449+18511</f>
        <v>36960</v>
      </c>
    </row>
    <row r="37" spans="2:4" ht="12.75">
      <c r="B37" s="27"/>
      <c r="C37" s="27"/>
      <c r="D37" s="27"/>
    </row>
    <row r="38" spans="1:4" ht="12.75">
      <c r="A38" s="25" t="s">
        <v>184</v>
      </c>
      <c r="B38" s="9">
        <v>1235</v>
      </c>
      <c r="C38" s="9" t="s">
        <v>31</v>
      </c>
      <c r="D38" s="9" t="s">
        <v>31</v>
      </c>
    </row>
    <row r="39" spans="1:4" ht="30" customHeight="1">
      <c r="A39" s="153" t="s">
        <v>205</v>
      </c>
      <c r="B39" s="154"/>
      <c r="C39" s="154"/>
      <c r="D39" s="155"/>
    </row>
    <row r="40" spans="2:3" ht="12.75">
      <c r="B40" s="36"/>
      <c r="C40" s="57"/>
    </row>
    <row r="41" ht="12.75">
      <c r="C41" s="57"/>
    </row>
  </sheetData>
  <sheetProtection/>
  <mergeCells count="2">
    <mergeCell ref="A1:D1"/>
    <mergeCell ref="A39:D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6" sqref="B16"/>
    </sheetView>
  </sheetViews>
  <sheetFormatPr defaultColWidth="8.88671875" defaultRowHeight="15.75"/>
  <cols>
    <col min="1" max="1" width="12.77734375" style="41" customWidth="1"/>
    <col min="2" max="2" width="6.10546875" style="41" customWidth="1"/>
    <col min="3" max="3" width="5.99609375" style="41" customWidth="1"/>
    <col min="4" max="6" width="8.21484375" style="41" customWidth="1"/>
    <col min="7" max="7" width="9.77734375" style="41" customWidth="1"/>
    <col min="8" max="10" width="8.88671875" style="41" customWidth="1"/>
    <col min="11" max="12" width="9.99609375" style="41" bestFit="1" customWidth="1"/>
    <col min="13" max="16384" width="8.88671875" style="41" customWidth="1"/>
  </cols>
  <sheetData>
    <row r="1" spans="1:7" ht="24.75" customHeight="1">
      <c r="A1" s="159" t="s">
        <v>216</v>
      </c>
      <c r="B1" s="160"/>
      <c r="C1" s="160"/>
      <c r="D1" s="160"/>
      <c r="E1" s="160"/>
      <c r="F1" s="160"/>
      <c r="G1" s="160"/>
    </row>
    <row r="2" spans="1:7" ht="24.75" customHeight="1">
      <c r="A2" s="68"/>
      <c r="B2" s="157" t="s">
        <v>80</v>
      </c>
      <c r="C2" s="162" t="s">
        <v>81</v>
      </c>
      <c r="D2" s="162"/>
      <c r="E2" s="162"/>
      <c r="F2" s="163"/>
      <c r="G2" s="157" t="s">
        <v>82</v>
      </c>
    </row>
    <row r="3" spans="1:7" ht="27.75" customHeight="1">
      <c r="A3" s="67"/>
      <c r="B3" s="161"/>
      <c r="C3" s="70" t="s">
        <v>6</v>
      </c>
      <c r="D3" s="70" t="s">
        <v>25</v>
      </c>
      <c r="E3" s="70" t="s">
        <v>83</v>
      </c>
      <c r="F3" s="70" t="s">
        <v>84</v>
      </c>
      <c r="G3" s="158"/>
    </row>
    <row r="4" spans="1:7" ht="12.75">
      <c r="A4" s="58"/>
      <c r="B4" s="64"/>
      <c r="C4" s="64"/>
      <c r="D4" s="64"/>
      <c r="E4" s="64"/>
      <c r="F4" s="64"/>
      <c r="G4" s="65"/>
    </row>
    <row r="5" spans="1:7" ht="12.75">
      <c r="A5" s="45" t="s">
        <v>2</v>
      </c>
      <c r="B5" s="69">
        <v>4</v>
      </c>
      <c r="C5" s="69">
        <v>9</v>
      </c>
      <c r="D5" s="69">
        <v>8</v>
      </c>
      <c r="E5" s="4" t="s">
        <v>31</v>
      </c>
      <c r="F5" s="4" t="s">
        <v>31</v>
      </c>
      <c r="G5" s="69">
        <v>1608</v>
      </c>
    </row>
    <row r="6" spans="1:7" ht="12.75">
      <c r="A6" s="48" t="s">
        <v>1</v>
      </c>
      <c r="B6" s="63">
        <v>8</v>
      </c>
      <c r="C6" s="63">
        <v>16</v>
      </c>
      <c r="D6" s="63">
        <v>6</v>
      </c>
      <c r="E6" s="4" t="s">
        <v>31</v>
      </c>
      <c r="F6" s="63">
        <v>1</v>
      </c>
      <c r="G6" s="63">
        <v>3085</v>
      </c>
    </row>
    <row r="7" spans="1:7" ht="12.75">
      <c r="A7" s="48" t="s">
        <v>28</v>
      </c>
      <c r="B7" s="63">
        <v>1</v>
      </c>
      <c r="C7" s="63">
        <v>12</v>
      </c>
      <c r="D7" s="4" t="s">
        <v>31</v>
      </c>
      <c r="E7" s="63">
        <v>6</v>
      </c>
      <c r="F7" s="4" t="s">
        <v>31</v>
      </c>
      <c r="G7" s="69">
        <v>7735</v>
      </c>
    </row>
    <row r="8" spans="1:7" ht="12.75">
      <c r="A8" s="41" t="s">
        <v>15</v>
      </c>
      <c r="B8" s="63">
        <v>1</v>
      </c>
      <c r="C8" s="63">
        <v>23</v>
      </c>
      <c r="D8" s="63">
        <v>2</v>
      </c>
      <c r="E8" s="63">
        <v>9</v>
      </c>
      <c r="F8" s="63">
        <v>4</v>
      </c>
      <c r="G8" s="63">
        <v>2287</v>
      </c>
    </row>
    <row r="9" spans="1:7" ht="12.75">
      <c r="A9" s="41" t="s">
        <v>67</v>
      </c>
      <c r="B9" s="69">
        <v>4</v>
      </c>
      <c r="C9" s="69">
        <v>4</v>
      </c>
      <c r="D9" s="69">
        <v>1</v>
      </c>
      <c r="E9" s="4" t="s">
        <v>31</v>
      </c>
      <c r="F9" s="69">
        <v>1</v>
      </c>
      <c r="G9" s="69">
        <v>1399</v>
      </c>
    </row>
    <row r="10" spans="1:7" ht="12.75">
      <c r="A10" s="41" t="s">
        <v>29</v>
      </c>
      <c r="B10" s="4">
        <v>1</v>
      </c>
      <c r="C10" s="63">
        <v>6</v>
      </c>
      <c r="D10" s="4" t="s">
        <v>31</v>
      </c>
      <c r="E10" s="63">
        <v>3</v>
      </c>
      <c r="F10" s="69">
        <v>1</v>
      </c>
      <c r="G10" s="69">
        <v>580</v>
      </c>
    </row>
    <row r="11" spans="1:7" ht="12.75">
      <c r="A11" s="41" t="s">
        <v>68</v>
      </c>
      <c r="B11" s="63">
        <v>4</v>
      </c>
      <c r="C11" s="63">
        <v>4</v>
      </c>
      <c r="D11" s="63">
        <v>2</v>
      </c>
      <c r="E11" s="63">
        <v>1</v>
      </c>
      <c r="F11" s="63">
        <v>1</v>
      </c>
      <c r="G11" s="63">
        <v>1581</v>
      </c>
    </row>
    <row r="12" spans="1:7" ht="12.75">
      <c r="A12" s="41" t="s">
        <v>69</v>
      </c>
      <c r="B12" s="63">
        <v>2</v>
      </c>
      <c r="C12" s="63">
        <v>9</v>
      </c>
      <c r="D12" s="63">
        <v>2</v>
      </c>
      <c r="E12" s="63">
        <v>1</v>
      </c>
      <c r="F12" s="63">
        <v>2</v>
      </c>
      <c r="G12" s="63">
        <v>1570</v>
      </c>
    </row>
    <row r="13" spans="1:7" ht="12.75">
      <c r="A13" s="41" t="s">
        <v>16</v>
      </c>
      <c r="B13" s="63">
        <v>12</v>
      </c>
      <c r="C13" s="63">
        <v>14</v>
      </c>
      <c r="D13" s="63">
        <v>10</v>
      </c>
      <c r="E13" s="63">
        <v>2</v>
      </c>
      <c r="F13" s="69">
        <v>3</v>
      </c>
      <c r="G13" s="69">
        <v>2472</v>
      </c>
    </row>
    <row r="14" spans="1:7" ht="12.75">
      <c r="A14" s="41" t="s">
        <v>0</v>
      </c>
      <c r="B14" s="69">
        <v>6</v>
      </c>
      <c r="C14" s="69">
        <v>12</v>
      </c>
      <c r="D14" s="69">
        <v>10</v>
      </c>
      <c r="E14" s="69">
        <v>2</v>
      </c>
      <c r="F14" s="4" t="s">
        <v>31</v>
      </c>
      <c r="G14" s="63">
        <v>3365</v>
      </c>
    </row>
    <row r="15" spans="1:7" ht="12.75">
      <c r="A15" s="41" t="s">
        <v>27</v>
      </c>
      <c r="B15" s="63">
        <v>5</v>
      </c>
      <c r="C15" s="63">
        <v>6</v>
      </c>
      <c r="D15" s="63">
        <v>4</v>
      </c>
      <c r="E15" s="63" t="s">
        <v>31</v>
      </c>
      <c r="F15" s="69">
        <v>2</v>
      </c>
      <c r="G15" s="69">
        <v>1324</v>
      </c>
    </row>
    <row r="16" ht="12.75">
      <c r="G16" s="46"/>
    </row>
    <row r="17" spans="1:7" ht="12.75">
      <c r="A17" s="41" t="s">
        <v>8</v>
      </c>
      <c r="B17" s="69">
        <f aca="true" t="shared" si="0" ref="B17:G17">SUM(B5:B15)</f>
        <v>48</v>
      </c>
      <c r="C17" s="69">
        <f t="shared" si="0"/>
        <v>115</v>
      </c>
      <c r="D17" s="69">
        <f t="shared" si="0"/>
        <v>45</v>
      </c>
      <c r="E17" s="69">
        <f t="shared" si="0"/>
        <v>24</v>
      </c>
      <c r="F17" s="69">
        <f t="shared" si="0"/>
        <v>15</v>
      </c>
      <c r="G17" s="69">
        <f t="shared" si="0"/>
        <v>27006</v>
      </c>
    </row>
    <row r="18" spans="1:7" ht="12.75">
      <c r="A18" s="41" t="s">
        <v>10</v>
      </c>
      <c r="B18" s="63">
        <v>263</v>
      </c>
      <c r="C18" s="63">
        <v>1941</v>
      </c>
      <c r="D18" s="63">
        <v>483</v>
      </c>
      <c r="E18" s="63">
        <v>164</v>
      </c>
      <c r="F18" s="63">
        <v>685</v>
      </c>
      <c r="G18" s="63">
        <v>459094</v>
      </c>
    </row>
    <row r="19" spans="1:7" ht="12.75">
      <c r="A19" s="48"/>
      <c r="B19" s="48"/>
      <c r="C19" s="48"/>
      <c r="D19" s="48"/>
      <c r="E19" s="48"/>
      <c r="F19" s="48"/>
      <c r="G19" s="48"/>
    </row>
    <row r="20" spans="1:7" ht="25.5" customHeight="1">
      <c r="A20" s="156" t="s">
        <v>104</v>
      </c>
      <c r="B20" s="156"/>
      <c r="C20" s="156"/>
      <c r="D20" s="156"/>
      <c r="E20" s="156"/>
      <c r="F20" s="156"/>
      <c r="G20" s="156"/>
    </row>
  </sheetData>
  <sheetProtection/>
  <mergeCells count="5">
    <mergeCell ref="A20:G20"/>
    <mergeCell ref="G2:G3"/>
    <mergeCell ref="A1:G1"/>
    <mergeCell ref="B2:B3"/>
    <mergeCell ref="C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6" sqref="I6"/>
    </sheetView>
  </sheetViews>
  <sheetFormatPr defaultColWidth="8.88671875" defaultRowHeight="15.75"/>
  <cols>
    <col min="1" max="1" width="12.77734375" style="41" customWidth="1"/>
    <col min="2" max="6" width="8.77734375" style="41" customWidth="1"/>
    <col min="7" max="9" width="8.88671875" style="41" customWidth="1"/>
    <col min="10" max="11" width="9.99609375" style="41" bestFit="1" customWidth="1"/>
    <col min="12" max="16384" width="8.88671875" style="41" customWidth="1"/>
  </cols>
  <sheetData>
    <row r="1" spans="1:6" ht="30" customHeight="1">
      <c r="A1" s="164" t="s">
        <v>220</v>
      </c>
      <c r="B1" s="165"/>
      <c r="C1" s="165"/>
      <c r="D1" s="165"/>
      <c r="E1" s="165"/>
      <c r="F1" s="165"/>
    </row>
    <row r="2" spans="1:6" ht="24.75" customHeight="1">
      <c r="A2" s="68"/>
      <c r="B2" s="167" t="s">
        <v>86</v>
      </c>
      <c r="C2" s="167" t="s">
        <v>91</v>
      </c>
      <c r="D2" s="162" t="s">
        <v>87</v>
      </c>
      <c r="E2" s="162"/>
      <c r="F2" s="162"/>
    </row>
    <row r="3" spans="1:6" ht="27.75" customHeight="1">
      <c r="A3" s="67"/>
      <c r="B3" s="168"/>
      <c r="C3" s="168"/>
      <c r="D3" s="66" t="s">
        <v>88</v>
      </c>
      <c r="E3" s="66" t="s">
        <v>89</v>
      </c>
      <c r="F3" s="66" t="s">
        <v>90</v>
      </c>
    </row>
    <row r="4" spans="1:6" ht="12.75">
      <c r="A4" s="58"/>
      <c r="B4" s="64"/>
      <c r="C4" s="64"/>
      <c r="D4" s="64"/>
      <c r="E4" s="64"/>
      <c r="F4" s="64"/>
    </row>
    <row r="5" spans="1:6" ht="12.75">
      <c r="A5" s="45" t="s">
        <v>2</v>
      </c>
      <c r="B5" s="69">
        <v>489</v>
      </c>
      <c r="C5" s="69">
        <v>45</v>
      </c>
      <c r="D5" s="69">
        <v>279</v>
      </c>
      <c r="E5" s="69">
        <v>180</v>
      </c>
      <c r="F5" s="4">
        <v>30</v>
      </c>
    </row>
    <row r="6" spans="1:6" ht="12.75">
      <c r="A6" s="48" t="s">
        <v>1</v>
      </c>
      <c r="B6" s="63">
        <v>1859</v>
      </c>
      <c r="C6" s="63">
        <v>27</v>
      </c>
      <c r="D6" s="100" t="s">
        <v>31</v>
      </c>
      <c r="E6" s="63">
        <v>1019</v>
      </c>
      <c r="F6" s="63">
        <v>840</v>
      </c>
    </row>
    <row r="7" spans="1:6" ht="12.75">
      <c r="A7" s="48" t="s">
        <v>28</v>
      </c>
      <c r="B7" s="63">
        <v>206</v>
      </c>
      <c r="C7" s="4" t="s">
        <v>31</v>
      </c>
      <c r="D7" s="4" t="s">
        <v>31</v>
      </c>
      <c r="E7" s="4" t="s">
        <v>31</v>
      </c>
      <c r="F7" s="63">
        <v>206</v>
      </c>
    </row>
    <row r="8" spans="1:6" ht="12.75">
      <c r="A8" s="41" t="s">
        <v>15</v>
      </c>
      <c r="B8" s="63">
        <v>1548</v>
      </c>
      <c r="C8" s="63">
        <v>20</v>
      </c>
      <c r="D8" s="4" t="s">
        <v>31</v>
      </c>
      <c r="E8" s="63">
        <v>1464</v>
      </c>
      <c r="F8" s="63">
        <v>84</v>
      </c>
    </row>
    <row r="9" spans="1:6" ht="12.75">
      <c r="A9" s="41" t="s">
        <v>67</v>
      </c>
      <c r="B9" s="69">
        <v>1173</v>
      </c>
      <c r="C9" s="69">
        <v>26</v>
      </c>
      <c r="D9" s="69">
        <v>723</v>
      </c>
      <c r="E9" s="69">
        <v>450</v>
      </c>
      <c r="F9" s="101" t="s">
        <v>31</v>
      </c>
    </row>
    <row r="10" spans="1:6" ht="12.75">
      <c r="A10" s="41" t="s">
        <v>29</v>
      </c>
      <c r="B10" s="63">
        <v>163</v>
      </c>
      <c r="C10" s="63">
        <v>1</v>
      </c>
      <c r="D10" s="4">
        <v>163</v>
      </c>
      <c r="E10" s="4" t="s">
        <v>31</v>
      </c>
      <c r="F10" s="100" t="s">
        <v>31</v>
      </c>
    </row>
    <row r="11" spans="1:6" ht="12.75">
      <c r="A11" s="41" t="s">
        <v>68</v>
      </c>
      <c r="B11" s="63">
        <v>761</v>
      </c>
      <c r="C11" s="4">
        <v>42</v>
      </c>
      <c r="D11" s="63">
        <v>641</v>
      </c>
      <c r="E11" s="63">
        <v>70</v>
      </c>
      <c r="F11" s="63">
        <v>50</v>
      </c>
    </row>
    <row r="12" spans="1:6" ht="12.75">
      <c r="A12" s="41" t="s">
        <v>69</v>
      </c>
      <c r="B12" s="63">
        <v>290</v>
      </c>
      <c r="C12" s="63">
        <v>1</v>
      </c>
      <c r="D12" s="100" t="s">
        <v>31</v>
      </c>
      <c r="E12" s="63">
        <v>230</v>
      </c>
      <c r="F12" s="63">
        <v>60</v>
      </c>
    </row>
    <row r="13" spans="1:6" ht="12.75">
      <c r="A13" s="41" t="s">
        <v>16</v>
      </c>
      <c r="B13" s="63">
        <v>2259</v>
      </c>
      <c r="C13" s="63">
        <v>47</v>
      </c>
      <c r="D13" s="63">
        <v>105</v>
      </c>
      <c r="E13" s="63">
        <v>1064</v>
      </c>
      <c r="F13" s="63">
        <v>1090</v>
      </c>
    </row>
    <row r="14" spans="1:6" ht="12.75">
      <c r="A14" s="41" t="s">
        <v>0</v>
      </c>
      <c r="B14" s="69">
        <v>3352</v>
      </c>
      <c r="C14" s="4">
        <v>6</v>
      </c>
      <c r="D14" s="4">
        <v>500</v>
      </c>
      <c r="E14" s="4">
        <v>177</v>
      </c>
      <c r="F14" s="69">
        <v>2675</v>
      </c>
    </row>
    <row r="15" spans="1:6" ht="12.75">
      <c r="A15" s="41" t="s">
        <v>27</v>
      </c>
      <c r="B15" s="63">
        <v>1421</v>
      </c>
      <c r="C15" s="63">
        <v>156</v>
      </c>
      <c r="D15" s="63">
        <v>586</v>
      </c>
      <c r="E15" s="63">
        <v>835</v>
      </c>
      <c r="F15" s="100" t="s">
        <v>31</v>
      </c>
    </row>
    <row r="17" spans="1:6" ht="12.75">
      <c r="A17" s="41" t="s">
        <v>8</v>
      </c>
      <c r="B17" s="63">
        <f>SUM(B5:B15)</f>
        <v>13521</v>
      </c>
      <c r="C17" s="63">
        <f>SUM(C5:C15)</f>
        <v>371</v>
      </c>
      <c r="D17" s="63">
        <f>SUM(D5:D15)</f>
        <v>2997</v>
      </c>
      <c r="E17" s="63">
        <f>SUM(E5:E15)</f>
        <v>5489</v>
      </c>
      <c r="F17" s="63">
        <f>SUM(F5:F15)</f>
        <v>5035</v>
      </c>
    </row>
    <row r="18" spans="1:6" ht="12.75">
      <c r="A18" s="41" t="s">
        <v>10</v>
      </c>
      <c r="B18" s="63">
        <v>148684</v>
      </c>
      <c r="C18" s="63">
        <v>3549</v>
      </c>
      <c r="D18" s="63">
        <v>59223</v>
      </c>
      <c r="E18" s="63">
        <v>44553</v>
      </c>
      <c r="F18" s="63">
        <v>44908</v>
      </c>
    </row>
    <row r="19" spans="1:6" ht="12.75">
      <c r="A19" s="48"/>
      <c r="B19" s="48"/>
      <c r="C19" s="48"/>
      <c r="D19" s="48"/>
      <c r="E19" s="48"/>
      <c r="F19" s="48"/>
    </row>
    <row r="20" spans="1:6" ht="24.75" customHeight="1">
      <c r="A20" s="166" t="s">
        <v>85</v>
      </c>
      <c r="B20" s="166"/>
      <c r="C20" s="166"/>
      <c r="D20" s="166"/>
      <c r="E20" s="166"/>
      <c r="F20" s="166"/>
    </row>
  </sheetData>
  <sheetProtection/>
  <mergeCells count="5">
    <mergeCell ref="A1:F1"/>
    <mergeCell ref="A20:F20"/>
    <mergeCell ref="C2:C3"/>
    <mergeCell ref="B2:B3"/>
    <mergeCell ref="D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5" sqref="F25"/>
    </sheetView>
  </sheetViews>
  <sheetFormatPr defaultColWidth="8.88671875" defaultRowHeight="15.75"/>
  <cols>
    <col min="1" max="1" width="13.77734375" style="41" customWidth="1"/>
    <col min="2" max="5" width="9.77734375" style="41" customWidth="1"/>
    <col min="6" max="8" width="8.88671875" style="41" customWidth="1"/>
    <col min="9" max="10" width="9.99609375" style="41" bestFit="1" customWidth="1"/>
    <col min="11" max="16384" width="8.88671875" style="41" customWidth="1"/>
  </cols>
  <sheetData>
    <row r="1" spans="1:5" ht="31.5" customHeight="1">
      <c r="A1" s="172" t="s">
        <v>217</v>
      </c>
      <c r="B1" s="165"/>
      <c r="C1" s="165"/>
      <c r="D1" s="165"/>
      <c r="E1" s="165"/>
    </row>
    <row r="2" spans="1:5" ht="27.75" customHeight="1">
      <c r="A2" s="42"/>
      <c r="B2" s="43" t="s">
        <v>65</v>
      </c>
      <c r="C2" s="43" t="s">
        <v>66</v>
      </c>
      <c r="D2" s="44" t="s">
        <v>71</v>
      </c>
      <c r="E2" s="43" t="s">
        <v>6</v>
      </c>
    </row>
    <row r="3" spans="1:5" ht="21" customHeight="1">
      <c r="A3" s="84" t="s">
        <v>73</v>
      </c>
      <c r="B3" s="77">
        <v>25</v>
      </c>
      <c r="C3" s="77">
        <v>30</v>
      </c>
      <c r="D3" s="4" t="s">
        <v>31</v>
      </c>
      <c r="E3" s="77">
        <f>SUM(B3:D3)</f>
        <v>55</v>
      </c>
    </row>
    <row r="4" spans="1:5" ht="21" customHeight="1">
      <c r="A4" s="76" t="s">
        <v>70</v>
      </c>
      <c r="B4" s="77">
        <v>17</v>
      </c>
      <c r="C4" s="77">
        <v>63</v>
      </c>
      <c r="D4" s="4">
        <v>1</v>
      </c>
      <c r="E4" s="77">
        <f>SUM(B4:D4)</f>
        <v>81</v>
      </c>
    </row>
    <row r="5" spans="1:5" ht="21.75" customHeight="1">
      <c r="A5" s="169" t="s">
        <v>218</v>
      </c>
      <c r="B5" s="169"/>
      <c r="C5" s="169"/>
      <c r="D5" s="169"/>
      <c r="E5" s="170"/>
    </row>
    <row r="6" spans="1:5" ht="12.75">
      <c r="A6" s="45" t="s">
        <v>2</v>
      </c>
      <c r="B6" s="46">
        <v>77</v>
      </c>
      <c r="C6" s="46">
        <v>588</v>
      </c>
      <c r="D6" s="49">
        <v>1</v>
      </c>
      <c r="E6" s="46">
        <f>SUM(B6:D6)</f>
        <v>666</v>
      </c>
    </row>
    <row r="7" spans="1:5" ht="12.75">
      <c r="A7" s="48" t="s">
        <v>1</v>
      </c>
      <c r="B7" s="46">
        <v>162</v>
      </c>
      <c r="C7" s="46">
        <v>743</v>
      </c>
      <c r="D7" s="4" t="s">
        <v>31</v>
      </c>
      <c r="E7" s="46">
        <f aca="true" t="shared" si="0" ref="E7:E16">SUM(B7:D7)</f>
        <v>905</v>
      </c>
    </row>
    <row r="8" spans="1:5" ht="12.75">
      <c r="A8" s="48" t="s">
        <v>28</v>
      </c>
      <c r="B8" s="46">
        <v>16</v>
      </c>
      <c r="C8" s="46">
        <v>46</v>
      </c>
      <c r="D8" s="4" t="s">
        <v>31</v>
      </c>
      <c r="E8" s="46">
        <f t="shared" si="0"/>
        <v>62</v>
      </c>
    </row>
    <row r="9" spans="1:5" ht="12.75">
      <c r="A9" s="41" t="s">
        <v>15</v>
      </c>
      <c r="B9" s="41">
        <v>64</v>
      </c>
      <c r="C9" s="41">
        <v>260</v>
      </c>
      <c r="D9" s="4" t="s">
        <v>31</v>
      </c>
      <c r="E9" s="46">
        <f t="shared" si="0"/>
        <v>324</v>
      </c>
    </row>
    <row r="10" spans="1:5" ht="12.75">
      <c r="A10" s="41" t="s">
        <v>67</v>
      </c>
      <c r="B10" s="41">
        <v>14</v>
      </c>
      <c r="C10" s="41">
        <v>83</v>
      </c>
      <c r="D10" s="4" t="s">
        <v>31</v>
      </c>
      <c r="E10" s="46">
        <f t="shared" si="0"/>
        <v>97</v>
      </c>
    </row>
    <row r="11" spans="1:5" ht="12.75">
      <c r="A11" s="41" t="s">
        <v>68</v>
      </c>
      <c r="B11" s="49">
        <v>10</v>
      </c>
      <c r="C11" s="49">
        <v>122</v>
      </c>
      <c r="D11" s="4" t="s">
        <v>31</v>
      </c>
      <c r="E11" s="46">
        <f t="shared" si="0"/>
        <v>132</v>
      </c>
    </row>
    <row r="12" spans="1:5" ht="12.75">
      <c r="A12" s="41" t="s">
        <v>29</v>
      </c>
      <c r="B12" s="49">
        <v>8</v>
      </c>
      <c r="C12" s="49">
        <v>63</v>
      </c>
      <c r="D12" s="4" t="s">
        <v>31</v>
      </c>
      <c r="E12" s="46">
        <f t="shared" si="0"/>
        <v>71</v>
      </c>
    </row>
    <row r="13" spans="1:5" ht="12.75">
      <c r="A13" s="41" t="s">
        <v>69</v>
      </c>
      <c r="B13" s="49">
        <v>8</v>
      </c>
      <c r="C13" s="49">
        <v>104</v>
      </c>
      <c r="D13" s="49">
        <v>1</v>
      </c>
      <c r="E13" s="46">
        <f t="shared" si="0"/>
        <v>113</v>
      </c>
    </row>
    <row r="14" spans="1:5" ht="12.75">
      <c r="A14" s="41" t="s">
        <v>16</v>
      </c>
      <c r="B14" s="41">
        <v>75</v>
      </c>
      <c r="C14" s="41">
        <v>454</v>
      </c>
      <c r="D14" s="4" t="s">
        <v>31</v>
      </c>
      <c r="E14" s="46">
        <f t="shared" si="0"/>
        <v>529</v>
      </c>
    </row>
    <row r="15" spans="1:6" ht="12.75">
      <c r="A15" s="41" t="s">
        <v>0</v>
      </c>
      <c r="B15" s="41">
        <v>314</v>
      </c>
      <c r="C15" s="41">
        <v>1311</v>
      </c>
      <c r="D15" s="49">
        <v>1</v>
      </c>
      <c r="E15" s="46">
        <f t="shared" si="0"/>
        <v>1626</v>
      </c>
      <c r="F15" s="75"/>
    </row>
    <row r="16" spans="1:5" ht="12.75">
      <c r="A16" s="41" t="s">
        <v>27</v>
      </c>
      <c r="B16" s="41">
        <v>49</v>
      </c>
      <c r="C16" s="41">
        <v>437</v>
      </c>
      <c r="D16" s="92" t="s">
        <v>31</v>
      </c>
      <c r="E16" s="46">
        <f t="shared" si="0"/>
        <v>486</v>
      </c>
    </row>
    <row r="18" spans="1:6" ht="12.75">
      <c r="A18" s="41" t="s">
        <v>8</v>
      </c>
      <c r="B18" s="41">
        <f>SUM(B6:B16)</f>
        <v>797</v>
      </c>
      <c r="C18" s="41">
        <f>SUM(C6:C16)</f>
        <v>4211</v>
      </c>
      <c r="D18" s="41">
        <f>SUM(D6:D16)</f>
        <v>3</v>
      </c>
      <c r="E18" s="41">
        <f>SUM(E6:E16)</f>
        <v>5011</v>
      </c>
      <c r="F18" s="75"/>
    </row>
    <row r="19" spans="1:5" ht="12.75">
      <c r="A19" s="41" t="s">
        <v>10</v>
      </c>
      <c r="B19" s="41">
        <v>19749</v>
      </c>
      <c r="C19" s="41">
        <v>61406</v>
      </c>
      <c r="D19" s="41">
        <v>250</v>
      </c>
      <c r="E19" s="46">
        <f>SUM(B19:D19)</f>
        <v>81405</v>
      </c>
    </row>
    <row r="20" spans="1:5" ht="21.75" customHeight="1">
      <c r="A20" s="169" t="s">
        <v>8</v>
      </c>
      <c r="B20" s="169"/>
      <c r="C20" s="169"/>
      <c r="D20" s="169"/>
      <c r="E20" s="170"/>
    </row>
    <row r="21" spans="1:5" ht="12.75">
      <c r="A21" s="55">
        <v>2008</v>
      </c>
      <c r="B21" s="41">
        <v>686</v>
      </c>
      <c r="C21" s="41">
        <v>3395</v>
      </c>
      <c r="D21" s="41">
        <v>3</v>
      </c>
      <c r="E21" s="41">
        <v>4084</v>
      </c>
    </row>
    <row r="22" spans="1:5" ht="12.75">
      <c r="A22" s="55">
        <v>2009</v>
      </c>
      <c r="B22" s="41">
        <v>727</v>
      </c>
      <c r="C22" s="41">
        <v>4226</v>
      </c>
      <c r="D22" s="41">
        <v>3</v>
      </c>
      <c r="E22" s="41">
        <f>SUM(B22:D22)</f>
        <v>4956</v>
      </c>
    </row>
    <row r="23" spans="1:5" ht="12.75">
      <c r="A23" s="55">
        <v>2010</v>
      </c>
      <c r="B23" s="41">
        <v>783</v>
      </c>
      <c r="C23" s="41">
        <v>4326</v>
      </c>
      <c r="D23" s="41">
        <v>3</v>
      </c>
      <c r="E23" s="41">
        <f>SUM(B23:D23)</f>
        <v>5112</v>
      </c>
    </row>
    <row r="24" spans="1:5" ht="12.75">
      <c r="A24" s="55">
        <v>2011</v>
      </c>
      <c r="B24" s="41">
        <v>789</v>
      </c>
      <c r="C24" s="41">
        <v>4244</v>
      </c>
      <c r="D24" s="41">
        <v>4</v>
      </c>
      <c r="E24" s="41">
        <f>SUM(B24:D24)</f>
        <v>5037</v>
      </c>
    </row>
    <row r="25" spans="1:5" ht="12.75">
      <c r="A25" s="55">
        <v>2012</v>
      </c>
      <c r="B25" s="41">
        <v>797</v>
      </c>
      <c r="C25" s="41">
        <v>4211</v>
      </c>
      <c r="D25" s="41">
        <v>3</v>
      </c>
      <c r="E25" s="41">
        <v>5011</v>
      </c>
    </row>
    <row r="26" spans="1:5" ht="12.75">
      <c r="A26" s="48"/>
      <c r="B26" s="48"/>
      <c r="C26" s="48"/>
      <c r="D26" s="48"/>
      <c r="E26" s="48"/>
    </row>
    <row r="27" spans="1:5" ht="37.5" customHeight="1">
      <c r="A27" s="171" t="s">
        <v>79</v>
      </c>
      <c r="B27" s="171"/>
      <c r="C27" s="171"/>
      <c r="D27" s="171"/>
      <c r="E27" s="171"/>
    </row>
  </sheetData>
  <sheetProtection/>
  <mergeCells count="4">
    <mergeCell ref="A5:E5"/>
    <mergeCell ref="A20:E20"/>
    <mergeCell ref="A27:E27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22:E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11" sqref="H11"/>
    </sheetView>
  </sheetViews>
  <sheetFormatPr defaultColWidth="8.88671875" defaultRowHeight="15.75"/>
  <cols>
    <col min="1" max="5" width="9.77734375" style="3" customWidth="1"/>
    <col min="6" max="6" width="9.88671875" style="3" customWidth="1"/>
    <col min="7" max="16384" width="8.88671875" style="3" customWidth="1"/>
  </cols>
  <sheetData>
    <row r="1" spans="1:5" ht="24.75" customHeight="1">
      <c r="A1" s="2" t="s">
        <v>72</v>
      </c>
      <c r="C1" s="1"/>
      <c r="D1" s="1"/>
      <c r="E1" s="1"/>
    </row>
    <row r="2" spans="1:6" ht="30" customHeight="1">
      <c r="A2" s="16" t="s">
        <v>21</v>
      </c>
      <c r="B2" s="13" t="s">
        <v>39</v>
      </c>
      <c r="C2" s="13" t="s">
        <v>37</v>
      </c>
      <c r="D2" s="13" t="s">
        <v>38</v>
      </c>
      <c r="E2" s="13" t="s">
        <v>6</v>
      </c>
      <c r="F2" s="13"/>
    </row>
    <row r="3" spans="1:6" ht="21.75" customHeight="1">
      <c r="A3" s="113" t="s">
        <v>8</v>
      </c>
      <c r="B3" s="113"/>
      <c r="C3" s="113"/>
      <c r="D3" s="113"/>
      <c r="E3" s="113"/>
      <c r="F3" s="113"/>
    </row>
    <row r="4" spans="1:6" ht="12.75" customHeight="1">
      <c r="A4" s="4">
        <v>602627</v>
      </c>
      <c r="B4" s="4">
        <v>41236</v>
      </c>
      <c r="C4" s="4">
        <v>41746</v>
      </c>
      <c r="D4" s="4">
        <v>41</v>
      </c>
      <c r="E4" s="4">
        <v>4116703</v>
      </c>
      <c r="F4" s="5" t="s">
        <v>107</v>
      </c>
    </row>
    <row r="5" spans="1:6" ht="12.75" customHeight="1">
      <c r="A5" s="4">
        <v>624862</v>
      </c>
      <c r="B5" s="4">
        <v>40642</v>
      </c>
      <c r="C5" s="4">
        <v>43382</v>
      </c>
      <c r="D5" s="4">
        <v>43</v>
      </c>
      <c r="E5" s="4">
        <v>4191705</v>
      </c>
      <c r="F5" s="5" t="s">
        <v>191</v>
      </c>
    </row>
    <row r="6" spans="1:6" ht="12.75" customHeight="1">
      <c r="A6" s="4">
        <v>637214</v>
      </c>
      <c r="B6" s="4">
        <v>40164</v>
      </c>
      <c r="C6" s="4">
        <v>44548</v>
      </c>
      <c r="D6" s="4">
        <v>4</v>
      </c>
      <c r="E6" s="4">
        <v>4245891</v>
      </c>
      <c r="F6" s="5" t="s">
        <v>195</v>
      </c>
    </row>
    <row r="7" spans="1:6" ht="12.75" customHeight="1">
      <c r="A7" s="4">
        <v>641453</v>
      </c>
      <c r="B7" s="4">
        <v>39581</v>
      </c>
      <c r="C7" s="4">
        <v>45357</v>
      </c>
      <c r="D7" s="4">
        <v>4</v>
      </c>
      <c r="E7" s="4">
        <v>4249130</v>
      </c>
      <c r="F7" s="93" t="s">
        <v>198</v>
      </c>
    </row>
    <row r="8" spans="1:6" ht="12.75" customHeight="1">
      <c r="A8" s="92">
        <v>641505</v>
      </c>
      <c r="B8" s="92">
        <v>39027</v>
      </c>
      <c r="C8" s="92">
        <v>46146</v>
      </c>
      <c r="D8" s="92">
        <v>4</v>
      </c>
      <c r="E8" s="92">
        <v>4245839</v>
      </c>
      <c r="F8" s="93" t="s">
        <v>200</v>
      </c>
    </row>
    <row r="9" spans="1:6" ht="21.75" customHeight="1">
      <c r="A9" s="112" t="s">
        <v>201</v>
      </c>
      <c r="B9" s="112"/>
      <c r="C9" s="112"/>
      <c r="D9" s="112"/>
      <c r="E9" s="112"/>
      <c r="F9" s="112"/>
    </row>
    <row r="10" spans="1:6" ht="12.75" customHeight="1">
      <c r="A10" s="4">
        <v>44741</v>
      </c>
      <c r="B10" s="4">
        <v>3372</v>
      </c>
      <c r="C10" s="4">
        <v>3940</v>
      </c>
      <c r="D10" s="92" t="s">
        <v>31</v>
      </c>
      <c r="E10" s="4">
        <v>363978</v>
      </c>
      <c r="F10" s="6" t="s">
        <v>11</v>
      </c>
    </row>
    <row r="11" spans="1:6" ht="12.75" customHeight="1">
      <c r="A11" s="4">
        <v>21698</v>
      </c>
      <c r="B11" s="4">
        <v>1800</v>
      </c>
      <c r="C11" s="4">
        <v>2360</v>
      </c>
      <c r="D11" s="92">
        <v>1</v>
      </c>
      <c r="E11" s="4">
        <v>202281</v>
      </c>
      <c r="F11" s="6" t="s">
        <v>12</v>
      </c>
    </row>
    <row r="12" spans="1:6" ht="12.75" customHeight="1">
      <c r="A12" s="4">
        <v>164107</v>
      </c>
      <c r="B12" s="4">
        <v>6706</v>
      </c>
      <c r="C12" s="4">
        <v>11611</v>
      </c>
      <c r="D12" s="4">
        <v>1</v>
      </c>
      <c r="E12" s="4">
        <v>1027507</v>
      </c>
      <c r="F12" s="6" t="s">
        <v>1</v>
      </c>
    </row>
    <row r="13" spans="1:6" ht="12.75" customHeight="1">
      <c r="A13" s="4">
        <v>12753</v>
      </c>
      <c r="B13" s="4">
        <v>1613</v>
      </c>
      <c r="C13" s="4">
        <v>1554</v>
      </c>
      <c r="D13" s="4" t="s">
        <v>31</v>
      </c>
      <c r="E13" s="4">
        <v>130285</v>
      </c>
      <c r="F13" s="6" t="s">
        <v>13</v>
      </c>
    </row>
    <row r="14" spans="1:6" ht="12.75" customHeight="1">
      <c r="A14" s="4">
        <v>88209</v>
      </c>
      <c r="B14" s="4">
        <v>8023</v>
      </c>
      <c r="C14" s="4">
        <v>4777</v>
      </c>
      <c r="D14" s="92" t="s">
        <v>31</v>
      </c>
      <c r="E14" s="4">
        <v>545860</v>
      </c>
      <c r="F14" s="6" t="s">
        <v>2</v>
      </c>
    </row>
    <row r="15" spans="1:6" ht="12.75" customHeight="1">
      <c r="A15" s="4">
        <v>176542</v>
      </c>
      <c r="B15" s="4">
        <v>8194</v>
      </c>
      <c r="C15" s="4">
        <v>11432</v>
      </c>
      <c r="D15" s="4">
        <v>2</v>
      </c>
      <c r="E15" s="4">
        <v>992135</v>
      </c>
      <c r="F15" s="6" t="s">
        <v>0</v>
      </c>
    </row>
    <row r="16" spans="1:6" ht="12.75" customHeight="1">
      <c r="A16" s="4">
        <v>35104</v>
      </c>
      <c r="B16" s="4">
        <v>2873</v>
      </c>
      <c r="C16" s="4">
        <v>2863</v>
      </c>
      <c r="D16" s="92" t="s">
        <v>31</v>
      </c>
      <c r="E16" s="4">
        <v>278420</v>
      </c>
      <c r="F16" s="6" t="s">
        <v>14</v>
      </c>
    </row>
    <row r="17" spans="1:6" ht="12.75" customHeight="1">
      <c r="A17" s="4">
        <v>54945</v>
      </c>
      <c r="B17" s="4">
        <v>3472</v>
      </c>
      <c r="C17" s="4">
        <v>3548</v>
      </c>
      <c r="D17" s="4" t="s">
        <v>31</v>
      </c>
      <c r="E17" s="4">
        <v>343318</v>
      </c>
      <c r="F17" s="6" t="s">
        <v>15</v>
      </c>
    </row>
    <row r="18" spans="1:6" ht="12.75" customHeight="1">
      <c r="A18" s="4">
        <v>43406</v>
      </c>
      <c r="B18" s="4">
        <v>2974</v>
      </c>
      <c r="C18" s="4">
        <v>4061</v>
      </c>
      <c r="D18" s="4" t="s">
        <v>31</v>
      </c>
      <c r="E18" s="4">
        <v>362055</v>
      </c>
      <c r="F18" s="6" t="s">
        <v>16</v>
      </c>
    </row>
    <row r="19" spans="1:6" ht="21.75" customHeight="1">
      <c r="A19" s="112" t="s">
        <v>202</v>
      </c>
      <c r="B19" s="112"/>
      <c r="C19" s="112"/>
      <c r="D19" s="112"/>
      <c r="E19" s="112"/>
      <c r="F19" s="112"/>
    </row>
    <row r="20" spans="1:6" ht="18" customHeight="1">
      <c r="A20" s="4">
        <v>1956930</v>
      </c>
      <c r="B20" s="4">
        <v>159396</v>
      </c>
      <c r="C20" s="4">
        <v>193988</v>
      </c>
      <c r="D20" s="92">
        <v>13</v>
      </c>
      <c r="E20" s="4">
        <v>16193447</v>
      </c>
      <c r="F20" s="6" t="s">
        <v>41</v>
      </c>
    </row>
    <row r="21" spans="1:6" ht="12.75" customHeight="1">
      <c r="A21" s="4">
        <f>A22-A20</f>
        <v>4524840</v>
      </c>
      <c r="B21" s="4">
        <f>B22-B20</f>
        <v>117347</v>
      </c>
      <c r="C21" s="4">
        <f>C22-C20</f>
        <v>486872</v>
      </c>
      <c r="D21" s="92">
        <f>D22-D20</f>
        <v>16</v>
      </c>
      <c r="E21" s="4">
        <f>E22-E20</f>
        <v>32819693</v>
      </c>
      <c r="F21" s="6" t="s">
        <v>9</v>
      </c>
    </row>
    <row r="22" spans="1:6" s="7" customFormat="1" ht="12.75" customHeight="1">
      <c r="A22" s="4">
        <v>6481770</v>
      </c>
      <c r="B22" s="4">
        <v>276743</v>
      </c>
      <c r="C22" s="92">
        <v>680860</v>
      </c>
      <c r="D22" s="92">
        <v>29</v>
      </c>
      <c r="E22" s="92">
        <v>49013140</v>
      </c>
      <c r="F22" s="6" t="s">
        <v>10</v>
      </c>
    </row>
    <row r="23" spans="1:6" s="7" customFormat="1" ht="24.75" customHeight="1">
      <c r="A23" s="14">
        <f>+A8*100/A22</f>
        <v>9.897065153499739</v>
      </c>
      <c r="B23" s="14">
        <f>+B8*100/B22</f>
        <v>14.102253715541133</v>
      </c>
      <c r="C23" s="14">
        <f>+C8*100/C22</f>
        <v>6.77760479393708</v>
      </c>
      <c r="D23" s="14">
        <f>+D8*100/D22</f>
        <v>13.793103448275861</v>
      </c>
      <c r="E23" s="14">
        <f>+E8*100/E22</f>
        <v>8.662654545291323</v>
      </c>
      <c r="F23" s="15" t="s">
        <v>49</v>
      </c>
    </row>
    <row r="24" spans="1:6" ht="12.75">
      <c r="A24" s="8"/>
      <c r="B24" s="9"/>
      <c r="C24" s="9"/>
      <c r="D24" s="9"/>
      <c r="E24" s="9"/>
      <c r="F24" s="8"/>
    </row>
    <row r="25" spans="1:6" ht="13.5" customHeight="1">
      <c r="A25" s="6" t="s">
        <v>42</v>
      </c>
      <c r="C25" s="6"/>
      <c r="D25" s="6"/>
      <c r="E25" s="6"/>
      <c r="F25" s="6"/>
    </row>
    <row r="26" ht="12.75">
      <c r="A26" s="3" t="s">
        <v>40</v>
      </c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4:F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9" sqref="C9:D9"/>
    </sheetView>
  </sheetViews>
  <sheetFormatPr defaultColWidth="8.88671875" defaultRowHeight="15.75"/>
  <cols>
    <col min="1" max="1" width="9.10546875" style="3" customWidth="1"/>
    <col min="2" max="4" width="7.77734375" style="3" customWidth="1"/>
    <col min="5" max="5" width="0.78125" style="3" customWidth="1"/>
    <col min="6" max="8" width="7.77734375" style="3" customWidth="1"/>
    <col min="9" max="12" width="8.88671875" style="3" customWidth="1"/>
    <col min="13" max="14" width="9.99609375" style="3" bestFit="1" customWidth="1"/>
    <col min="15" max="16384" width="8.88671875" style="3" customWidth="1"/>
  </cols>
  <sheetData>
    <row r="1" spans="1:8" ht="24.75" customHeight="1">
      <c r="A1" s="2" t="s">
        <v>92</v>
      </c>
      <c r="B1" s="1"/>
      <c r="C1" s="1"/>
      <c r="D1" s="1"/>
      <c r="E1" s="1"/>
      <c r="F1" s="1"/>
      <c r="G1" s="1"/>
      <c r="H1" s="1"/>
    </row>
    <row r="2" spans="1:8" ht="24.75" customHeight="1">
      <c r="A2" s="115"/>
      <c r="B2" s="114" t="s">
        <v>7</v>
      </c>
      <c r="C2" s="114"/>
      <c r="D2" s="114"/>
      <c r="E2" s="17"/>
      <c r="F2" s="114" t="s">
        <v>45</v>
      </c>
      <c r="G2" s="114"/>
      <c r="H2" s="114"/>
    </row>
    <row r="3" spans="1:8" ht="24.75" customHeight="1">
      <c r="A3" s="116"/>
      <c r="B3" s="13" t="s">
        <v>22</v>
      </c>
      <c r="C3" s="13" t="s">
        <v>24</v>
      </c>
      <c r="D3" s="13" t="s">
        <v>23</v>
      </c>
      <c r="E3" s="18"/>
      <c r="F3" s="13" t="s">
        <v>22</v>
      </c>
      <c r="G3" s="13" t="s">
        <v>24</v>
      </c>
      <c r="H3" s="13" t="s">
        <v>23</v>
      </c>
    </row>
    <row r="4" spans="1:8" ht="21.75" customHeight="1">
      <c r="A4" s="113" t="s">
        <v>8</v>
      </c>
      <c r="B4" s="113"/>
      <c r="C4" s="113"/>
      <c r="D4" s="113"/>
      <c r="E4" s="113"/>
      <c r="F4" s="113"/>
      <c r="G4" s="113"/>
      <c r="H4" s="113"/>
    </row>
    <row r="5" spans="1:8" ht="12.75" customHeight="1">
      <c r="A5" s="5" t="s">
        <v>107</v>
      </c>
      <c r="B5" s="4">
        <v>14044</v>
      </c>
      <c r="C5" s="4">
        <v>325</v>
      </c>
      <c r="D5" s="4">
        <v>21742</v>
      </c>
      <c r="E5" s="4"/>
      <c r="F5" s="4">
        <v>301</v>
      </c>
      <c r="G5" s="4">
        <v>325</v>
      </c>
      <c r="H5" s="4">
        <v>274</v>
      </c>
    </row>
    <row r="6" spans="1:8" ht="12.75" customHeight="1">
      <c r="A6" s="5" t="s">
        <v>191</v>
      </c>
      <c r="B6" s="4">
        <v>14255</v>
      </c>
      <c r="C6" s="4">
        <v>279</v>
      </c>
      <c r="D6" s="4">
        <v>22004</v>
      </c>
      <c r="E6" s="4"/>
      <c r="F6" s="4">
        <v>260</v>
      </c>
      <c r="G6" s="4">
        <v>279</v>
      </c>
      <c r="H6" s="4">
        <v>210</v>
      </c>
    </row>
    <row r="7" spans="1:8" ht="12.75" customHeight="1">
      <c r="A7" s="93" t="s">
        <v>195</v>
      </c>
      <c r="B7" s="4">
        <v>13283</v>
      </c>
      <c r="C7" s="4">
        <v>271</v>
      </c>
      <c r="D7" s="4">
        <v>20129</v>
      </c>
      <c r="E7" s="4"/>
      <c r="F7" s="4">
        <v>247</v>
      </c>
      <c r="G7" s="4">
        <v>271</v>
      </c>
      <c r="H7" s="4">
        <v>192</v>
      </c>
    </row>
    <row r="8" spans="1:8" ht="12.75" customHeight="1">
      <c r="A8" s="93" t="s">
        <v>198</v>
      </c>
      <c r="B8" s="4">
        <v>11726</v>
      </c>
      <c r="C8" s="4">
        <v>218</v>
      </c>
      <c r="D8" s="4">
        <v>17633</v>
      </c>
      <c r="E8" s="4"/>
      <c r="F8" s="4">
        <v>201</v>
      </c>
      <c r="G8" s="4">
        <v>218</v>
      </c>
      <c r="H8" s="4">
        <v>196</v>
      </c>
    </row>
    <row r="9" spans="1:8" ht="12.75" customHeight="1">
      <c r="A9" s="93" t="s">
        <v>200</v>
      </c>
      <c r="B9" s="4">
        <v>11821</v>
      </c>
      <c r="C9" s="4">
        <v>254</v>
      </c>
      <c r="D9" s="4">
        <v>17724</v>
      </c>
      <c r="E9" s="4"/>
      <c r="F9" s="4">
        <v>229</v>
      </c>
      <c r="G9" s="4">
        <v>254</v>
      </c>
      <c r="H9" s="4">
        <v>222</v>
      </c>
    </row>
    <row r="10" spans="1:8" ht="21.75" customHeight="1">
      <c r="A10" s="112" t="s">
        <v>201</v>
      </c>
      <c r="B10" s="112"/>
      <c r="C10" s="112"/>
      <c r="D10" s="112"/>
      <c r="E10" s="112"/>
      <c r="F10" s="112"/>
      <c r="G10" s="112"/>
      <c r="H10" s="112"/>
    </row>
    <row r="11" spans="1:8" ht="12.75" customHeight="1">
      <c r="A11" s="6" t="s">
        <v>11</v>
      </c>
      <c r="B11" s="4">
        <v>519</v>
      </c>
      <c r="C11" s="4">
        <v>19</v>
      </c>
      <c r="D11" s="4">
        <v>846</v>
      </c>
      <c r="E11" s="4"/>
      <c r="F11" s="94">
        <v>18</v>
      </c>
      <c r="G11" s="92">
        <v>19</v>
      </c>
      <c r="H11" s="92">
        <v>14</v>
      </c>
    </row>
    <row r="12" spans="1:8" ht="12.75" customHeight="1">
      <c r="A12" s="6" t="s">
        <v>12</v>
      </c>
      <c r="B12" s="4">
        <v>532</v>
      </c>
      <c r="C12" s="4">
        <v>10</v>
      </c>
      <c r="D12" s="4">
        <v>918</v>
      </c>
      <c r="E12" s="4"/>
      <c r="F12" s="94">
        <v>10</v>
      </c>
      <c r="G12" s="92">
        <v>10</v>
      </c>
      <c r="H12" s="92">
        <v>12</v>
      </c>
    </row>
    <row r="13" spans="1:8" ht="12.75" customHeight="1">
      <c r="A13" s="6" t="s">
        <v>1</v>
      </c>
      <c r="B13" s="4">
        <v>2881</v>
      </c>
      <c r="C13" s="4">
        <v>63</v>
      </c>
      <c r="D13" s="4">
        <v>4214</v>
      </c>
      <c r="E13" s="4"/>
      <c r="F13" s="94">
        <v>58</v>
      </c>
      <c r="G13" s="92">
        <v>63</v>
      </c>
      <c r="H13" s="92">
        <v>36</v>
      </c>
    </row>
    <row r="14" spans="1:8" ht="12.75" customHeight="1">
      <c r="A14" s="6" t="s">
        <v>13</v>
      </c>
      <c r="B14" s="4">
        <v>212</v>
      </c>
      <c r="C14" s="4">
        <v>14</v>
      </c>
      <c r="D14" s="4">
        <v>366</v>
      </c>
      <c r="E14" s="4"/>
      <c r="F14" s="94">
        <v>10</v>
      </c>
      <c r="G14" s="92">
        <v>14</v>
      </c>
      <c r="H14" s="92">
        <v>22</v>
      </c>
    </row>
    <row r="15" spans="1:8" ht="12.75" customHeight="1">
      <c r="A15" s="6" t="s">
        <v>2</v>
      </c>
      <c r="B15" s="4">
        <v>1259</v>
      </c>
      <c r="C15" s="4">
        <v>23</v>
      </c>
      <c r="D15" s="4">
        <v>1992</v>
      </c>
      <c r="E15" s="4"/>
      <c r="F15" s="94">
        <v>23</v>
      </c>
      <c r="G15" s="92">
        <v>23</v>
      </c>
      <c r="H15" s="92">
        <v>13</v>
      </c>
    </row>
    <row r="16" spans="1:8" ht="12.75" customHeight="1">
      <c r="A16" s="6" t="s">
        <v>0</v>
      </c>
      <c r="B16" s="4">
        <v>3328</v>
      </c>
      <c r="C16" s="4">
        <v>54</v>
      </c>
      <c r="D16" s="4">
        <v>4759</v>
      </c>
      <c r="E16" s="4"/>
      <c r="F16" s="94">
        <v>48</v>
      </c>
      <c r="G16" s="92">
        <v>54</v>
      </c>
      <c r="H16" s="92">
        <v>56</v>
      </c>
    </row>
    <row r="17" spans="1:8" ht="12.75" customHeight="1">
      <c r="A17" s="6" t="s">
        <v>14</v>
      </c>
      <c r="B17" s="4">
        <v>744</v>
      </c>
      <c r="C17" s="4">
        <v>18</v>
      </c>
      <c r="D17" s="4">
        <v>1201</v>
      </c>
      <c r="E17" s="4"/>
      <c r="F17" s="94">
        <v>13</v>
      </c>
      <c r="G17" s="92">
        <v>18</v>
      </c>
      <c r="H17" s="92">
        <v>12</v>
      </c>
    </row>
    <row r="18" spans="1:8" ht="12.75" customHeight="1">
      <c r="A18" s="6" t="s">
        <v>15</v>
      </c>
      <c r="B18" s="4">
        <v>997</v>
      </c>
      <c r="C18" s="4">
        <v>27</v>
      </c>
      <c r="D18" s="4">
        <v>1467</v>
      </c>
      <c r="E18" s="4"/>
      <c r="F18" s="94">
        <v>26</v>
      </c>
      <c r="G18" s="92">
        <v>27</v>
      </c>
      <c r="H18" s="92">
        <v>42</v>
      </c>
    </row>
    <row r="19" spans="1:8" ht="12.75" customHeight="1">
      <c r="A19" s="6" t="s">
        <v>16</v>
      </c>
      <c r="B19" s="4">
        <v>1349</v>
      </c>
      <c r="C19" s="4">
        <v>26</v>
      </c>
      <c r="D19" s="4">
        <v>1961</v>
      </c>
      <c r="E19" s="4"/>
      <c r="F19" s="94">
        <v>23</v>
      </c>
      <c r="G19" s="92">
        <v>26</v>
      </c>
      <c r="H19" s="92">
        <v>15</v>
      </c>
    </row>
    <row r="20" spans="1:8" ht="21.75" customHeight="1">
      <c r="A20" s="112" t="s">
        <v>202</v>
      </c>
      <c r="B20" s="112"/>
      <c r="C20" s="112"/>
      <c r="D20" s="112"/>
      <c r="E20" s="112"/>
      <c r="F20" s="112"/>
      <c r="G20" s="112"/>
      <c r="H20" s="112"/>
    </row>
    <row r="21" spans="1:8" ht="18" customHeight="1">
      <c r="A21" s="6" t="s">
        <v>41</v>
      </c>
      <c r="B21" s="4">
        <v>42543</v>
      </c>
      <c r="C21" s="4">
        <v>1090</v>
      </c>
      <c r="D21" s="4">
        <v>66679</v>
      </c>
      <c r="E21" s="4"/>
      <c r="F21" s="92">
        <v>964</v>
      </c>
      <c r="G21" s="92">
        <v>1090</v>
      </c>
      <c r="H21" s="92">
        <v>910</v>
      </c>
    </row>
    <row r="22" spans="1:15" ht="12.75" customHeight="1">
      <c r="A22" s="6" t="s">
        <v>9</v>
      </c>
      <c r="B22" s="4">
        <f>B23-B21</f>
        <v>138684</v>
      </c>
      <c r="C22" s="4">
        <f>C23-C21</f>
        <v>2295</v>
      </c>
      <c r="D22" s="4">
        <f>D23-D21</f>
        <v>190742</v>
      </c>
      <c r="E22" s="4"/>
      <c r="F22" s="92">
        <f>F23-F21</f>
        <v>2181</v>
      </c>
      <c r="G22" s="92">
        <f>G23-G21</f>
        <v>2295</v>
      </c>
      <c r="H22" s="92">
        <f>H23-H21</f>
        <v>1358</v>
      </c>
      <c r="I22" s="4"/>
      <c r="K22" s="4"/>
      <c r="L22" s="4"/>
      <c r="M22" s="4"/>
      <c r="N22" s="4"/>
      <c r="O22" s="4"/>
    </row>
    <row r="23" spans="1:10" s="7" customFormat="1" ht="12.75" customHeight="1">
      <c r="A23" s="6" t="s">
        <v>10</v>
      </c>
      <c r="B23" s="4">
        <v>181227</v>
      </c>
      <c r="C23" s="4">
        <v>3385</v>
      </c>
      <c r="D23" s="4">
        <v>257421</v>
      </c>
      <c r="E23" s="4"/>
      <c r="F23" s="92">
        <v>3145</v>
      </c>
      <c r="G23" s="92">
        <v>3385</v>
      </c>
      <c r="H23" s="92">
        <v>2268</v>
      </c>
      <c r="J23" s="3"/>
    </row>
    <row r="24" spans="1:8" s="7" customFormat="1" ht="24.75" customHeight="1">
      <c r="A24" s="15" t="s">
        <v>49</v>
      </c>
      <c r="B24" s="14">
        <f>+B9*100/B23</f>
        <v>6.522758750075872</v>
      </c>
      <c r="C24" s="14">
        <f aca="true" t="shared" si="0" ref="C24:H24">+C9*100/C23</f>
        <v>7.503692762186115</v>
      </c>
      <c r="D24" s="14">
        <f t="shared" si="0"/>
        <v>6.8852191546144255</v>
      </c>
      <c r="E24" s="14"/>
      <c r="F24" s="14">
        <f t="shared" si="0"/>
        <v>7.281399046104928</v>
      </c>
      <c r="G24" s="14">
        <f t="shared" si="0"/>
        <v>7.503692762186115</v>
      </c>
      <c r="H24" s="14">
        <f t="shared" si="0"/>
        <v>9.788359788359788</v>
      </c>
    </row>
    <row r="25" spans="1:8" ht="12.75">
      <c r="A25" s="8"/>
      <c r="B25" s="9"/>
      <c r="C25" s="9"/>
      <c r="D25" s="9"/>
      <c r="E25" s="9"/>
      <c r="F25" s="9"/>
      <c r="G25" s="9"/>
      <c r="H25" s="9"/>
    </row>
    <row r="26" spans="1:8" ht="13.5" customHeight="1">
      <c r="A26" s="6" t="s">
        <v>43</v>
      </c>
      <c r="B26" s="6"/>
      <c r="C26" s="6"/>
      <c r="D26" s="6"/>
      <c r="E26" s="6"/>
      <c r="F26" s="6"/>
      <c r="G26" s="6"/>
      <c r="H26" s="6"/>
    </row>
    <row r="28" ht="12.75">
      <c r="A28" s="56"/>
    </row>
    <row r="29" ht="12.75">
      <c r="A29" s="56"/>
    </row>
    <row r="30" ht="12.75">
      <c r="A30" s="56"/>
    </row>
    <row r="32" ht="12.75">
      <c r="D32" s="56"/>
    </row>
  </sheetData>
  <sheetProtection/>
  <mergeCells count="6">
    <mergeCell ref="A4:H4"/>
    <mergeCell ref="A10:H10"/>
    <mergeCell ref="A20:H20"/>
    <mergeCell ref="F2:H2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24" sqref="B24"/>
    </sheetView>
  </sheetViews>
  <sheetFormatPr defaultColWidth="8.88671875" defaultRowHeight="15.75"/>
  <cols>
    <col min="1" max="1" width="12.77734375" style="3" customWidth="1"/>
    <col min="2" max="3" width="10.77734375" style="3" customWidth="1"/>
    <col min="4" max="4" width="12.3359375" style="3" customWidth="1"/>
    <col min="5" max="5" width="10.77734375" style="3" customWidth="1"/>
    <col min="6" max="9" width="8.88671875" style="3" customWidth="1"/>
    <col min="10" max="11" width="9.99609375" style="3" bestFit="1" customWidth="1"/>
    <col min="12" max="16384" width="8.88671875" style="3" customWidth="1"/>
  </cols>
  <sheetData>
    <row r="1" spans="1:5" ht="24.75" customHeight="1">
      <c r="A1" s="2" t="s">
        <v>196</v>
      </c>
      <c r="B1" s="1"/>
      <c r="C1" s="1"/>
      <c r="D1" s="1"/>
      <c r="E1" s="1"/>
    </row>
    <row r="2" spans="1:5" ht="24.75" customHeight="1">
      <c r="A2" s="115"/>
      <c r="B2" s="117" t="s">
        <v>32</v>
      </c>
      <c r="C2" s="114" t="s">
        <v>33</v>
      </c>
      <c r="D2" s="114"/>
      <c r="E2" s="117" t="s">
        <v>6</v>
      </c>
    </row>
    <row r="3" spans="1:5" ht="45" customHeight="1">
      <c r="A3" s="116"/>
      <c r="B3" s="118"/>
      <c r="C3" s="13" t="s">
        <v>6</v>
      </c>
      <c r="D3" s="13" t="s">
        <v>192</v>
      </c>
      <c r="E3" s="118"/>
    </row>
    <row r="4" spans="1:5" ht="21.75" customHeight="1">
      <c r="A4" s="113" t="s">
        <v>8</v>
      </c>
      <c r="B4" s="113"/>
      <c r="C4" s="113"/>
      <c r="D4" s="113"/>
      <c r="E4" s="113"/>
    </row>
    <row r="5" spans="1:5" ht="12.75" customHeight="1">
      <c r="A5" s="5" t="s">
        <v>107</v>
      </c>
      <c r="B5" s="53">
        <v>11061</v>
      </c>
      <c r="C5" s="53">
        <v>2982</v>
      </c>
      <c r="D5" s="53">
        <v>923</v>
      </c>
      <c r="E5" s="53">
        <f>B5+C5</f>
        <v>14043</v>
      </c>
    </row>
    <row r="6" spans="1:5" ht="12.75" customHeight="1">
      <c r="A6" s="5" t="s">
        <v>191</v>
      </c>
      <c r="B6" s="53">
        <v>11104</v>
      </c>
      <c r="C6" s="53">
        <v>3151</v>
      </c>
      <c r="D6" s="53">
        <v>1098</v>
      </c>
      <c r="E6" s="53">
        <f>B6+C6</f>
        <v>14255</v>
      </c>
    </row>
    <row r="7" spans="1:5" ht="12.75" customHeight="1">
      <c r="A7" s="93" t="s">
        <v>195</v>
      </c>
      <c r="B7" s="53">
        <v>10091</v>
      </c>
      <c r="C7" s="53">
        <v>2165</v>
      </c>
      <c r="D7" s="53">
        <v>1027</v>
      </c>
      <c r="E7" s="53">
        <f>B7+C7</f>
        <v>12256</v>
      </c>
    </row>
    <row r="8" spans="1:5" ht="12.75" customHeight="1">
      <c r="A8" s="93" t="s">
        <v>198</v>
      </c>
      <c r="B8" s="53">
        <v>8871</v>
      </c>
      <c r="C8" s="53">
        <v>2855</v>
      </c>
      <c r="D8" s="53">
        <v>992</v>
      </c>
      <c r="E8" s="53">
        <f>B8+C8</f>
        <v>11726</v>
      </c>
    </row>
    <row r="9" spans="1:5" ht="12.75" customHeight="1">
      <c r="A9" s="93" t="s">
        <v>221</v>
      </c>
      <c r="B9" s="53">
        <v>8780</v>
      </c>
      <c r="C9" s="53">
        <v>3041</v>
      </c>
      <c r="D9" s="53">
        <v>1042</v>
      </c>
      <c r="E9" s="53">
        <f>B9+C9</f>
        <v>11821</v>
      </c>
    </row>
    <row r="10" spans="1:5" ht="21.75" customHeight="1">
      <c r="A10" s="112" t="s">
        <v>201</v>
      </c>
      <c r="B10" s="112"/>
      <c r="C10" s="112"/>
      <c r="D10" s="112"/>
      <c r="E10" s="112"/>
    </row>
    <row r="11" spans="1:5" ht="12.75" customHeight="1">
      <c r="A11" s="6" t="s">
        <v>11</v>
      </c>
      <c r="B11" s="53">
        <v>402</v>
      </c>
      <c r="C11" s="53">
        <v>117</v>
      </c>
      <c r="D11" s="53">
        <v>29</v>
      </c>
      <c r="E11" s="53">
        <f>B11+C11</f>
        <v>519</v>
      </c>
    </row>
    <row r="12" spans="1:5" ht="12.75" customHeight="1">
      <c r="A12" s="6" t="s">
        <v>12</v>
      </c>
      <c r="B12" s="53">
        <v>417</v>
      </c>
      <c r="C12" s="53">
        <v>115</v>
      </c>
      <c r="D12" s="53">
        <v>32</v>
      </c>
      <c r="E12" s="53">
        <f aca="true" t="shared" si="0" ref="E12:E19">B12+C12</f>
        <v>532</v>
      </c>
    </row>
    <row r="13" spans="1:5" ht="12.75" customHeight="1">
      <c r="A13" s="6" t="s">
        <v>1</v>
      </c>
      <c r="B13" s="53">
        <v>2100</v>
      </c>
      <c r="C13" s="53">
        <v>781</v>
      </c>
      <c r="D13" s="53">
        <v>280</v>
      </c>
      <c r="E13" s="53">
        <f t="shared" si="0"/>
        <v>2881</v>
      </c>
    </row>
    <row r="14" spans="1:5" ht="12.75" customHeight="1">
      <c r="A14" s="6" t="s">
        <v>13</v>
      </c>
      <c r="B14" s="53">
        <v>135</v>
      </c>
      <c r="C14" s="53">
        <v>77</v>
      </c>
      <c r="D14" s="53">
        <v>15</v>
      </c>
      <c r="E14" s="53">
        <f t="shared" si="0"/>
        <v>212</v>
      </c>
    </row>
    <row r="15" spans="1:5" ht="12.75" customHeight="1">
      <c r="A15" s="6" t="s">
        <v>2</v>
      </c>
      <c r="B15" s="53">
        <v>916</v>
      </c>
      <c r="C15" s="53">
        <v>343</v>
      </c>
      <c r="D15" s="53">
        <v>89</v>
      </c>
      <c r="E15" s="53">
        <f t="shared" si="0"/>
        <v>1259</v>
      </c>
    </row>
    <row r="16" spans="1:5" ht="12.75" customHeight="1">
      <c r="A16" s="6" t="s">
        <v>0</v>
      </c>
      <c r="B16" s="53">
        <v>2462</v>
      </c>
      <c r="C16" s="53">
        <v>866</v>
      </c>
      <c r="D16" s="53">
        <v>347</v>
      </c>
      <c r="E16" s="53">
        <f t="shared" si="0"/>
        <v>3328</v>
      </c>
    </row>
    <row r="17" spans="1:5" ht="12.75" customHeight="1">
      <c r="A17" s="6" t="s">
        <v>14</v>
      </c>
      <c r="B17" s="53">
        <v>559</v>
      </c>
      <c r="C17" s="53">
        <v>185</v>
      </c>
      <c r="D17" s="53">
        <v>56</v>
      </c>
      <c r="E17" s="53">
        <f t="shared" si="0"/>
        <v>744</v>
      </c>
    </row>
    <row r="18" spans="1:5" ht="12.75" customHeight="1">
      <c r="A18" s="6" t="s">
        <v>15</v>
      </c>
      <c r="B18" s="53">
        <v>756</v>
      </c>
      <c r="C18" s="53">
        <v>241</v>
      </c>
      <c r="D18" s="53">
        <v>90</v>
      </c>
      <c r="E18" s="53">
        <f t="shared" si="0"/>
        <v>997</v>
      </c>
    </row>
    <row r="19" spans="1:5" ht="12.75" customHeight="1">
      <c r="A19" s="6" t="s">
        <v>16</v>
      </c>
      <c r="B19" s="53">
        <v>1033</v>
      </c>
      <c r="C19" s="53">
        <v>316</v>
      </c>
      <c r="D19" s="53">
        <v>104</v>
      </c>
      <c r="E19" s="53">
        <f t="shared" si="0"/>
        <v>1349</v>
      </c>
    </row>
    <row r="20" spans="1:5" ht="21.75" customHeight="1">
      <c r="A20" s="112" t="s">
        <v>202</v>
      </c>
      <c r="B20" s="112"/>
      <c r="C20" s="112"/>
      <c r="D20" s="112"/>
      <c r="E20" s="112"/>
    </row>
    <row r="21" spans="1:5" ht="12.75" customHeight="1">
      <c r="A21" s="6" t="s">
        <v>41</v>
      </c>
      <c r="B21" s="53">
        <v>30570</v>
      </c>
      <c r="C21" s="53">
        <v>11654</v>
      </c>
      <c r="D21" s="53">
        <v>4150</v>
      </c>
      <c r="E21" s="53">
        <f>B21+C21</f>
        <v>42224</v>
      </c>
    </row>
    <row r="22" spans="1:5" ht="12.75" customHeight="1">
      <c r="A22" s="6" t="s">
        <v>9</v>
      </c>
      <c r="B22" s="53">
        <f>B23-B21</f>
        <v>100180</v>
      </c>
      <c r="C22" s="53">
        <f>C23-C21</f>
        <v>38823</v>
      </c>
      <c r="D22" s="53">
        <f>D23-D21</f>
        <v>15204</v>
      </c>
      <c r="E22" s="53">
        <f>E23-E21</f>
        <v>139003</v>
      </c>
    </row>
    <row r="23" spans="1:7" s="7" customFormat="1" ht="12.75" customHeight="1">
      <c r="A23" s="6" t="s">
        <v>10</v>
      </c>
      <c r="B23" s="53">
        <v>130750</v>
      </c>
      <c r="C23" s="53">
        <v>50477</v>
      </c>
      <c r="D23" s="53">
        <v>19354</v>
      </c>
      <c r="E23" s="53">
        <f>B23+C23</f>
        <v>181227</v>
      </c>
      <c r="G23" s="3"/>
    </row>
    <row r="24" spans="1:5" s="7" customFormat="1" ht="24.75" customHeight="1">
      <c r="A24" s="15" t="s">
        <v>49</v>
      </c>
      <c r="B24" s="54">
        <f>B9/B23*100</f>
        <v>6.7151051625239</v>
      </c>
      <c r="C24" s="54">
        <f>C9/C23*100</f>
        <v>6.024526021752481</v>
      </c>
      <c r="D24" s="54">
        <f>D9/D23*100</f>
        <v>5.383899968998657</v>
      </c>
      <c r="E24" s="54">
        <f>E9/E23*100</f>
        <v>6.522758750075871</v>
      </c>
    </row>
    <row r="25" spans="1:5" ht="12.75">
      <c r="A25" s="8"/>
      <c r="B25" s="9"/>
      <c r="C25" s="9"/>
      <c r="D25" s="9"/>
      <c r="E25" s="9"/>
    </row>
    <row r="26" spans="1:5" ht="13.5" customHeight="1">
      <c r="A26" s="6" t="s">
        <v>43</v>
      </c>
      <c r="B26" s="6"/>
      <c r="C26" s="6"/>
      <c r="D26" s="6"/>
      <c r="E26" s="6"/>
    </row>
    <row r="27" spans="1:5" ht="30" customHeight="1">
      <c r="A27" s="119"/>
      <c r="B27" s="119"/>
      <c r="C27" s="119"/>
      <c r="D27" s="119"/>
      <c r="E27" s="119"/>
    </row>
  </sheetData>
  <sheetProtection/>
  <mergeCells count="8">
    <mergeCell ref="E2:E3"/>
    <mergeCell ref="B2:B3"/>
    <mergeCell ref="C2:D2"/>
    <mergeCell ref="A2:A3"/>
    <mergeCell ref="A27:E27"/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  <ignoredError sqref="E2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23" sqref="B23:G23"/>
    </sheetView>
  </sheetViews>
  <sheetFormatPr defaultColWidth="8.88671875" defaultRowHeight="15.75"/>
  <cols>
    <col min="1" max="1" width="9.10546875" style="3" customWidth="1"/>
    <col min="2" max="2" width="7.88671875" style="3" customWidth="1"/>
    <col min="3" max="7" width="7.77734375" style="3" customWidth="1"/>
    <col min="8" max="11" width="8.88671875" style="3" customWidth="1"/>
    <col min="12" max="13" width="9.99609375" style="3" bestFit="1" customWidth="1"/>
    <col min="14" max="16384" width="8.88671875" style="3" customWidth="1"/>
  </cols>
  <sheetData>
    <row r="1" spans="1:7" ht="24.75" customHeight="1">
      <c r="A1" s="2" t="s">
        <v>197</v>
      </c>
      <c r="B1" s="1"/>
      <c r="C1" s="1"/>
      <c r="D1" s="1"/>
      <c r="E1" s="1"/>
      <c r="F1" s="1"/>
      <c r="G1" s="1"/>
    </row>
    <row r="2" spans="1:7" ht="44.25" customHeight="1">
      <c r="A2" s="16"/>
      <c r="B2" s="13" t="s">
        <v>3</v>
      </c>
      <c r="C2" s="13" t="s">
        <v>4</v>
      </c>
      <c r="D2" s="13" t="s">
        <v>5</v>
      </c>
      <c r="E2" s="13" t="s">
        <v>47</v>
      </c>
      <c r="F2" s="13" t="s">
        <v>46</v>
      </c>
      <c r="G2" s="13" t="s">
        <v>6</v>
      </c>
    </row>
    <row r="3" spans="1:7" ht="21.75" customHeight="1">
      <c r="A3" s="113" t="s">
        <v>8</v>
      </c>
      <c r="B3" s="113"/>
      <c r="C3" s="113"/>
      <c r="D3" s="113"/>
      <c r="E3" s="113"/>
      <c r="F3" s="113"/>
      <c r="G3" s="113"/>
    </row>
    <row r="4" spans="1:7" ht="12.75" customHeight="1">
      <c r="A4" s="5" t="s">
        <v>107</v>
      </c>
      <c r="B4" s="4">
        <v>1182</v>
      </c>
      <c r="C4" s="4">
        <v>5724</v>
      </c>
      <c r="D4" s="4">
        <v>1647</v>
      </c>
      <c r="E4" s="4">
        <v>2098</v>
      </c>
      <c r="F4" s="4">
        <v>410</v>
      </c>
      <c r="G4" s="92">
        <f>SUM(B4:F4)</f>
        <v>11061</v>
      </c>
    </row>
    <row r="5" spans="1:7" ht="12.75" customHeight="1">
      <c r="A5" s="5" t="s">
        <v>191</v>
      </c>
      <c r="B5" s="4">
        <v>1198</v>
      </c>
      <c r="C5" s="4">
        <v>5700</v>
      </c>
      <c r="D5" s="4">
        <v>1693</v>
      </c>
      <c r="E5" s="4">
        <v>2143</v>
      </c>
      <c r="F5" s="4">
        <v>370</v>
      </c>
      <c r="G5" s="92">
        <f>SUM(B5:F5)</f>
        <v>11104</v>
      </c>
    </row>
    <row r="6" spans="1:7" ht="12.75" customHeight="1">
      <c r="A6" s="93" t="s">
        <v>195</v>
      </c>
      <c r="B6" s="4">
        <v>903</v>
      </c>
      <c r="C6" s="4">
        <v>5193</v>
      </c>
      <c r="D6" s="4">
        <v>1882</v>
      </c>
      <c r="E6" s="4">
        <v>1812</v>
      </c>
      <c r="F6" s="4">
        <v>301</v>
      </c>
      <c r="G6" s="92">
        <f>SUM(B6:F6)</f>
        <v>10091</v>
      </c>
    </row>
    <row r="7" spans="1:7" ht="12.75" customHeight="1">
      <c r="A7" s="93" t="s">
        <v>198</v>
      </c>
      <c r="B7" s="4">
        <v>797</v>
      </c>
      <c r="C7" s="4">
        <v>4471</v>
      </c>
      <c r="D7" s="4">
        <v>1567</v>
      </c>
      <c r="E7" s="4">
        <v>1735</v>
      </c>
      <c r="F7" s="4">
        <v>301</v>
      </c>
      <c r="G7" s="92">
        <f>SUM(B7:F7)</f>
        <v>8871</v>
      </c>
    </row>
    <row r="8" spans="1:7" ht="12.75" customHeight="1">
      <c r="A8" s="93" t="s">
        <v>200</v>
      </c>
      <c r="B8" s="4">
        <v>794</v>
      </c>
      <c r="C8" s="4">
        <v>4339</v>
      </c>
      <c r="D8" s="4">
        <v>1500</v>
      </c>
      <c r="E8" s="4">
        <v>1841</v>
      </c>
      <c r="F8" s="4">
        <v>306</v>
      </c>
      <c r="G8" s="92">
        <f>SUM(B8:F8)</f>
        <v>8780</v>
      </c>
    </row>
    <row r="9" spans="1:7" ht="21.75" customHeight="1">
      <c r="A9" s="112" t="s">
        <v>201</v>
      </c>
      <c r="B9" s="112"/>
      <c r="C9" s="112"/>
      <c r="D9" s="112"/>
      <c r="E9" s="112"/>
      <c r="F9" s="112"/>
      <c r="G9" s="112"/>
    </row>
    <row r="10" spans="1:7" ht="12.75" customHeight="1">
      <c r="A10" s="6" t="s">
        <v>11</v>
      </c>
      <c r="B10" s="4">
        <v>47</v>
      </c>
      <c r="C10" s="4">
        <v>206</v>
      </c>
      <c r="D10" s="4">
        <v>73</v>
      </c>
      <c r="E10" s="4">
        <v>70</v>
      </c>
      <c r="F10" s="4">
        <v>6</v>
      </c>
      <c r="G10" s="92">
        <v>402</v>
      </c>
    </row>
    <row r="11" spans="1:7" ht="12.75" customHeight="1">
      <c r="A11" s="6" t="s">
        <v>12</v>
      </c>
      <c r="B11" s="4">
        <v>43</v>
      </c>
      <c r="C11" s="4">
        <v>252</v>
      </c>
      <c r="D11" s="4">
        <v>47</v>
      </c>
      <c r="E11" s="4">
        <v>68</v>
      </c>
      <c r="F11" s="4">
        <v>7</v>
      </c>
      <c r="G11" s="92">
        <f aca="true" t="shared" si="0" ref="G11:G18">SUM(B11:F11)</f>
        <v>417</v>
      </c>
    </row>
    <row r="12" spans="1:7" ht="12.75" customHeight="1">
      <c r="A12" s="6" t="s">
        <v>1</v>
      </c>
      <c r="B12" s="4">
        <v>188</v>
      </c>
      <c r="C12" s="4">
        <v>1064</v>
      </c>
      <c r="D12" s="4">
        <v>309</v>
      </c>
      <c r="E12" s="4">
        <v>440</v>
      </c>
      <c r="F12" s="4">
        <v>99</v>
      </c>
      <c r="G12" s="92">
        <f t="shared" si="0"/>
        <v>2100</v>
      </c>
    </row>
    <row r="13" spans="1:7" ht="12.75" customHeight="1">
      <c r="A13" s="6" t="s">
        <v>13</v>
      </c>
      <c r="B13" s="4">
        <v>27</v>
      </c>
      <c r="C13" s="4">
        <v>47</v>
      </c>
      <c r="D13" s="4">
        <v>19</v>
      </c>
      <c r="E13" s="4">
        <v>36</v>
      </c>
      <c r="F13" s="4">
        <v>6</v>
      </c>
      <c r="G13" s="92">
        <f t="shared" si="0"/>
        <v>135</v>
      </c>
    </row>
    <row r="14" spans="1:7" ht="12.75" customHeight="1">
      <c r="A14" s="6" t="s">
        <v>2</v>
      </c>
      <c r="B14" s="4">
        <v>139</v>
      </c>
      <c r="C14" s="4">
        <v>220</v>
      </c>
      <c r="D14" s="4">
        <v>411</v>
      </c>
      <c r="E14" s="4">
        <v>120</v>
      </c>
      <c r="F14" s="4">
        <v>26</v>
      </c>
      <c r="G14" s="92">
        <f t="shared" si="0"/>
        <v>916</v>
      </c>
    </row>
    <row r="15" spans="1:7" ht="12.75" customHeight="1">
      <c r="A15" s="6" t="s">
        <v>0</v>
      </c>
      <c r="B15" s="4">
        <v>161</v>
      </c>
      <c r="C15" s="4">
        <v>1272</v>
      </c>
      <c r="D15" s="4">
        <v>323</v>
      </c>
      <c r="E15" s="4">
        <v>620</v>
      </c>
      <c r="F15" s="4">
        <v>86</v>
      </c>
      <c r="G15" s="92">
        <f t="shared" si="0"/>
        <v>2462</v>
      </c>
    </row>
    <row r="16" spans="1:7" ht="12.75" customHeight="1">
      <c r="A16" s="6" t="s">
        <v>14</v>
      </c>
      <c r="B16" s="4">
        <v>47</v>
      </c>
      <c r="C16" s="4">
        <v>303</v>
      </c>
      <c r="D16" s="4">
        <v>100</v>
      </c>
      <c r="E16" s="4">
        <v>93</v>
      </c>
      <c r="F16" s="4">
        <v>16</v>
      </c>
      <c r="G16" s="92">
        <f t="shared" si="0"/>
        <v>559</v>
      </c>
    </row>
    <row r="17" spans="1:7" ht="12.75" customHeight="1">
      <c r="A17" s="6" t="s">
        <v>15</v>
      </c>
      <c r="B17" s="4">
        <v>63</v>
      </c>
      <c r="C17" s="4">
        <v>413</v>
      </c>
      <c r="D17" s="4">
        <v>102</v>
      </c>
      <c r="E17" s="4">
        <v>144</v>
      </c>
      <c r="F17" s="4">
        <v>34</v>
      </c>
      <c r="G17" s="92">
        <f t="shared" si="0"/>
        <v>756</v>
      </c>
    </row>
    <row r="18" spans="1:7" ht="12.75" customHeight="1">
      <c r="A18" s="6" t="s">
        <v>16</v>
      </c>
      <c r="B18" s="4">
        <v>79</v>
      </c>
      <c r="C18" s="4">
        <v>562</v>
      </c>
      <c r="D18" s="4">
        <v>116</v>
      </c>
      <c r="E18" s="4">
        <v>250</v>
      </c>
      <c r="F18" s="4">
        <v>26</v>
      </c>
      <c r="G18" s="92">
        <f t="shared" si="0"/>
        <v>1033</v>
      </c>
    </row>
    <row r="19" spans="1:7" ht="21.75" customHeight="1">
      <c r="A19" s="112" t="s">
        <v>202</v>
      </c>
      <c r="B19" s="112"/>
      <c r="C19" s="112"/>
      <c r="D19" s="112"/>
      <c r="E19" s="112"/>
      <c r="F19" s="112"/>
      <c r="G19" s="112"/>
    </row>
    <row r="20" spans="1:7" ht="18" customHeight="1">
      <c r="A20" s="6" t="s">
        <v>41</v>
      </c>
      <c r="B20" s="4">
        <v>2707</v>
      </c>
      <c r="C20" s="4">
        <v>15309</v>
      </c>
      <c r="D20" s="4">
        <v>4446</v>
      </c>
      <c r="E20" s="4">
        <v>6901</v>
      </c>
      <c r="F20" s="4">
        <v>1207</v>
      </c>
      <c r="G20" s="92">
        <f>SUM(B20:F20)</f>
        <v>30570</v>
      </c>
    </row>
    <row r="21" spans="1:14" ht="12.75" customHeight="1">
      <c r="A21" s="6" t="s">
        <v>9</v>
      </c>
      <c r="B21" s="4">
        <f aca="true" t="shared" si="1" ref="B21:G21">B22-B20</f>
        <v>7958</v>
      </c>
      <c r="C21" s="4">
        <f t="shared" si="1"/>
        <v>45237</v>
      </c>
      <c r="D21" s="4">
        <f t="shared" si="1"/>
        <v>16054</v>
      </c>
      <c r="E21" s="4">
        <f t="shared" si="1"/>
        <v>26170</v>
      </c>
      <c r="F21" s="4">
        <f t="shared" si="1"/>
        <v>4761</v>
      </c>
      <c r="G21" s="4">
        <f t="shared" si="1"/>
        <v>100180</v>
      </c>
      <c r="H21" s="4"/>
      <c r="J21" s="4"/>
      <c r="K21" s="4"/>
      <c r="L21" s="4"/>
      <c r="M21" s="4"/>
      <c r="N21" s="4"/>
    </row>
    <row r="22" spans="1:9" s="7" customFormat="1" ht="12.75" customHeight="1">
      <c r="A22" s="6" t="s">
        <v>10</v>
      </c>
      <c r="B22" s="4">
        <v>10665</v>
      </c>
      <c r="C22" s="4">
        <v>60546</v>
      </c>
      <c r="D22" s="4">
        <v>20500</v>
      </c>
      <c r="E22" s="4">
        <v>33071</v>
      </c>
      <c r="F22" s="4">
        <v>5968</v>
      </c>
      <c r="G22" s="92">
        <f>SUM(B22:F22)</f>
        <v>130750</v>
      </c>
      <c r="I22" s="3"/>
    </row>
    <row r="23" spans="1:7" s="7" customFormat="1" ht="24.75" customHeight="1">
      <c r="A23" s="15" t="s">
        <v>49</v>
      </c>
      <c r="B23" s="14">
        <f aca="true" t="shared" si="2" ref="B23:G23">+B8*100/B22</f>
        <v>7.444913267698078</v>
      </c>
      <c r="C23" s="14">
        <f t="shared" si="2"/>
        <v>7.166451953886301</v>
      </c>
      <c r="D23" s="14">
        <f t="shared" si="2"/>
        <v>7.317073170731708</v>
      </c>
      <c r="E23" s="14">
        <f t="shared" si="2"/>
        <v>5.566810801003901</v>
      </c>
      <c r="F23" s="14">
        <f t="shared" si="2"/>
        <v>5.127345844504021</v>
      </c>
      <c r="G23" s="14">
        <f t="shared" si="2"/>
        <v>6.7151051625239</v>
      </c>
    </row>
    <row r="24" spans="1:7" ht="12.75">
      <c r="A24" s="8"/>
      <c r="B24" s="9"/>
      <c r="C24" s="9"/>
      <c r="D24" s="9"/>
      <c r="E24" s="9"/>
      <c r="F24" s="9"/>
      <c r="G24" s="9"/>
    </row>
    <row r="25" spans="1:7" ht="13.5" customHeight="1">
      <c r="A25" s="6" t="s">
        <v>43</v>
      </c>
      <c r="B25" s="6"/>
      <c r="C25" s="6"/>
      <c r="D25" s="6"/>
      <c r="E25" s="6"/>
      <c r="F25" s="6"/>
      <c r="G25" s="6"/>
    </row>
    <row r="26" spans="1:7" ht="38.25" customHeight="1">
      <c r="A26" s="119"/>
      <c r="B26" s="119"/>
      <c r="C26" s="119"/>
      <c r="D26" s="119"/>
      <c r="E26" s="119"/>
      <c r="F26" s="120"/>
      <c r="G26" s="120"/>
    </row>
  </sheetData>
  <sheetProtection/>
  <mergeCells count="4">
    <mergeCell ref="A3:G3"/>
    <mergeCell ref="A9:G9"/>
    <mergeCell ref="A19:G19"/>
    <mergeCell ref="A26:G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G2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9" sqref="J9"/>
    </sheetView>
  </sheetViews>
  <sheetFormatPr defaultColWidth="8.88671875" defaultRowHeight="15.75"/>
  <cols>
    <col min="1" max="1" width="12.6640625" style="3" customWidth="1"/>
    <col min="2" max="2" width="7.99609375" style="3" customWidth="1"/>
    <col min="3" max="3" width="9.5546875" style="3" customWidth="1"/>
    <col min="4" max="7" width="7.99609375" style="3" customWidth="1"/>
    <col min="8" max="16384" width="8.88671875" style="3" customWidth="1"/>
  </cols>
  <sheetData>
    <row r="1" spans="1:8" ht="31.5" customHeight="1">
      <c r="A1" s="122" t="s">
        <v>185</v>
      </c>
      <c r="B1" s="122"/>
      <c r="C1" s="122"/>
      <c r="D1" s="122"/>
      <c r="E1" s="122"/>
      <c r="F1" s="122"/>
      <c r="G1" s="122"/>
      <c r="H1" s="6"/>
    </row>
    <row r="2" spans="1:8" ht="30" customHeight="1">
      <c r="A2" s="16"/>
      <c r="B2" s="13" t="s">
        <v>22</v>
      </c>
      <c r="C2" s="13" t="s">
        <v>24</v>
      </c>
      <c r="D2" s="13" t="s">
        <v>23</v>
      </c>
      <c r="E2" s="13" t="s">
        <v>22</v>
      </c>
      <c r="F2" s="13" t="s">
        <v>24</v>
      </c>
      <c r="G2" s="13" t="s">
        <v>23</v>
      </c>
      <c r="H2" s="6"/>
    </row>
    <row r="3" spans="1:8" ht="18" customHeight="1">
      <c r="A3" s="11"/>
      <c r="B3" s="123" t="s">
        <v>193</v>
      </c>
      <c r="C3" s="123"/>
      <c r="D3" s="123"/>
      <c r="E3" s="124" t="s">
        <v>44</v>
      </c>
      <c r="F3" s="124"/>
      <c r="G3" s="124"/>
      <c r="H3" s="6"/>
    </row>
    <row r="4" spans="1:7" ht="18" customHeight="1">
      <c r="A4" s="112" t="s">
        <v>8</v>
      </c>
      <c r="B4" s="112"/>
      <c r="C4" s="112"/>
      <c r="D4" s="112"/>
      <c r="E4" s="112"/>
      <c r="F4" s="112"/>
      <c r="G4" s="112"/>
    </row>
    <row r="5" spans="1:7" ht="12.75" customHeight="1">
      <c r="A5" s="5" t="s">
        <v>107</v>
      </c>
      <c r="B5" s="53">
        <v>1029</v>
      </c>
      <c r="C5" s="53">
        <v>39</v>
      </c>
      <c r="D5" s="53">
        <v>1770</v>
      </c>
      <c r="E5" s="53">
        <v>10997</v>
      </c>
      <c r="F5" s="53">
        <v>151</v>
      </c>
      <c r="G5" s="53">
        <v>16256</v>
      </c>
    </row>
    <row r="6" spans="1:7" ht="12.75" customHeight="1">
      <c r="A6" s="5" t="s">
        <v>191</v>
      </c>
      <c r="B6" s="53">
        <v>904</v>
      </c>
      <c r="C6" s="53">
        <v>23</v>
      </c>
      <c r="D6" s="53">
        <v>1575</v>
      </c>
      <c r="E6" s="53">
        <v>11428</v>
      </c>
      <c r="F6" s="53">
        <v>148</v>
      </c>
      <c r="G6" s="53">
        <v>16802</v>
      </c>
    </row>
    <row r="7" spans="1:7" ht="12.75" customHeight="1">
      <c r="A7" s="93" t="s">
        <v>195</v>
      </c>
      <c r="B7" s="53">
        <v>913</v>
      </c>
      <c r="C7" s="53">
        <v>46</v>
      </c>
      <c r="D7" s="53">
        <v>1484</v>
      </c>
      <c r="E7" s="53">
        <v>10564</v>
      </c>
      <c r="F7" s="53">
        <v>129</v>
      </c>
      <c r="G7" s="53">
        <v>15291</v>
      </c>
    </row>
    <row r="8" spans="1:7" ht="12.75" customHeight="1">
      <c r="A8" s="93" t="s">
        <v>198</v>
      </c>
      <c r="B8" s="53">
        <v>747</v>
      </c>
      <c r="C8" s="53">
        <v>16</v>
      </c>
      <c r="D8" s="53">
        <v>1302</v>
      </c>
      <c r="E8" s="53">
        <v>9426</v>
      </c>
      <c r="F8" s="53">
        <v>103</v>
      </c>
      <c r="G8" s="53">
        <v>13420</v>
      </c>
    </row>
    <row r="9" spans="1:7" ht="12.75" customHeight="1">
      <c r="A9" s="93" t="s">
        <v>200</v>
      </c>
      <c r="B9" s="53">
        <v>756</v>
      </c>
      <c r="C9" s="53">
        <v>25</v>
      </c>
      <c r="D9" s="53">
        <v>1313</v>
      </c>
      <c r="E9" s="53">
        <v>9400</v>
      </c>
      <c r="F9" s="53">
        <v>103</v>
      </c>
      <c r="G9" s="53">
        <v>13373</v>
      </c>
    </row>
    <row r="10" spans="1:7" ht="18" customHeight="1">
      <c r="A10" s="112" t="s">
        <v>201</v>
      </c>
      <c r="B10" s="112"/>
      <c r="C10" s="112"/>
      <c r="D10" s="112"/>
      <c r="E10" s="112"/>
      <c r="F10" s="112"/>
      <c r="G10" s="112"/>
    </row>
    <row r="11" spans="1:7" ht="12.75" customHeight="1">
      <c r="A11" s="6" t="s">
        <v>11</v>
      </c>
      <c r="B11" s="53">
        <v>0</v>
      </c>
      <c r="C11" s="53">
        <v>0</v>
      </c>
      <c r="D11" s="53">
        <v>0</v>
      </c>
      <c r="E11" s="53">
        <v>329</v>
      </c>
      <c r="F11" s="53">
        <v>4</v>
      </c>
      <c r="G11" s="53">
        <v>494</v>
      </c>
    </row>
    <row r="12" spans="1:7" ht="12.75" customHeight="1">
      <c r="A12" s="6" t="s">
        <v>12</v>
      </c>
      <c r="B12" s="53">
        <v>7</v>
      </c>
      <c r="C12" s="53">
        <v>0</v>
      </c>
      <c r="D12" s="53">
        <v>14</v>
      </c>
      <c r="E12" s="53">
        <v>403</v>
      </c>
      <c r="F12" s="53">
        <v>2</v>
      </c>
      <c r="G12" s="53">
        <v>653</v>
      </c>
    </row>
    <row r="13" spans="1:7" ht="12.75" customHeight="1">
      <c r="A13" s="6" t="s">
        <v>1</v>
      </c>
      <c r="B13" s="53">
        <v>198</v>
      </c>
      <c r="C13" s="53">
        <v>3</v>
      </c>
      <c r="D13" s="53">
        <v>302</v>
      </c>
      <c r="E13" s="53">
        <v>2379</v>
      </c>
      <c r="F13" s="53">
        <v>39</v>
      </c>
      <c r="G13" s="53">
        <v>3368</v>
      </c>
    </row>
    <row r="14" spans="1:7" ht="12.75" customHeight="1">
      <c r="A14" s="6" t="s">
        <v>13</v>
      </c>
      <c r="B14" s="53">
        <v>28</v>
      </c>
      <c r="C14" s="99">
        <v>1</v>
      </c>
      <c r="D14" s="53">
        <v>59</v>
      </c>
      <c r="E14" s="53">
        <v>91</v>
      </c>
      <c r="F14" s="99">
        <v>1</v>
      </c>
      <c r="G14" s="53">
        <v>128</v>
      </c>
    </row>
    <row r="15" spans="1:7" ht="12.75" customHeight="1">
      <c r="A15" s="6" t="s">
        <v>2</v>
      </c>
      <c r="B15" s="53">
        <v>206</v>
      </c>
      <c r="C15" s="53">
        <v>8</v>
      </c>
      <c r="D15" s="53">
        <v>0</v>
      </c>
      <c r="E15" s="53">
        <v>911</v>
      </c>
      <c r="F15" s="53">
        <v>10</v>
      </c>
      <c r="G15" s="53">
        <v>1428</v>
      </c>
    </row>
    <row r="16" spans="1:7" ht="12.75" customHeight="1">
      <c r="A16" s="6" t="s">
        <v>0</v>
      </c>
      <c r="B16" s="53">
        <v>244</v>
      </c>
      <c r="C16" s="99">
        <v>9</v>
      </c>
      <c r="D16" s="53">
        <v>319</v>
      </c>
      <c r="E16" s="53">
        <v>2781</v>
      </c>
      <c r="F16" s="53">
        <v>18</v>
      </c>
      <c r="G16" s="53">
        <v>3758</v>
      </c>
    </row>
    <row r="17" spans="1:7" ht="12.75" customHeight="1">
      <c r="A17" s="6" t="s">
        <v>14</v>
      </c>
      <c r="B17" s="53">
        <v>0</v>
      </c>
      <c r="C17" s="53">
        <v>0</v>
      </c>
      <c r="D17" s="53">
        <v>0</v>
      </c>
      <c r="E17" s="53">
        <v>510</v>
      </c>
      <c r="F17" s="53">
        <v>4</v>
      </c>
      <c r="G17" s="53">
        <v>766</v>
      </c>
    </row>
    <row r="18" spans="1:7" ht="12.75" customHeight="1">
      <c r="A18" s="6" t="s">
        <v>15</v>
      </c>
      <c r="B18" s="53">
        <v>26</v>
      </c>
      <c r="C18" s="53">
        <v>1</v>
      </c>
      <c r="D18" s="53">
        <v>42</v>
      </c>
      <c r="E18" s="53">
        <v>807</v>
      </c>
      <c r="F18" s="53">
        <v>9</v>
      </c>
      <c r="G18" s="53">
        <v>1116</v>
      </c>
    </row>
    <row r="19" spans="1:8" ht="12.75" customHeight="1">
      <c r="A19" s="6" t="s">
        <v>16</v>
      </c>
      <c r="B19" s="53">
        <v>47</v>
      </c>
      <c r="C19" s="53">
        <v>3</v>
      </c>
      <c r="D19" s="53">
        <v>109</v>
      </c>
      <c r="E19" s="53">
        <v>1189</v>
      </c>
      <c r="F19" s="53">
        <v>16</v>
      </c>
      <c r="G19" s="53">
        <v>1662</v>
      </c>
      <c r="H19" s="94"/>
    </row>
    <row r="20" spans="1:7" s="10" customFormat="1" ht="18" customHeight="1">
      <c r="A20" s="112" t="s">
        <v>202</v>
      </c>
      <c r="B20" s="112"/>
      <c r="C20" s="112"/>
      <c r="D20" s="112"/>
      <c r="E20" s="112"/>
      <c r="F20" s="112"/>
      <c r="G20" s="112"/>
    </row>
    <row r="21" spans="1:7" ht="12.75" customHeight="1">
      <c r="A21" s="6" t="s">
        <v>41</v>
      </c>
      <c r="B21" s="53">
        <v>2148</v>
      </c>
      <c r="C21" s="53">
        <v>113</v>
      </c>
      <c r="D21" s="53">
        <v>3651</v>
      </c>
      <c r="E21" s="53">
        <v>30558</v>
      </c>
      <c r="F21" s="53">
        <v>395</v>
      </c>
      <c r="G21" s="53">
        <v>45317</v>
      </c>
    </row>
    <row r="22" spans="1:7" ht="12.75" customHeight="1">
      <c r="A22" s="6" t="s">
        <v>9</v>
      </c>
      <c r="B22" s="53">
        <f aca="true" t="shared" si="0" ref="B22:G22">B23-B21</f>
        <v>7117</v>
      </c>
      <c r="C22" s="53">
        <f t="shared" si="0"/>
        <v>208</v>
      </c>
      <c r="D22" s="53">
        <f t="shared" si="0"/>
        <v>11796</v>
      </c>
      <c r="E22" s="53">
        <f t="shared" si="0"/>
        <v>105880</v>
      </c>
      <c r="F22" s="53">
        <f t="shared" si="0"/>
        <v>1026</v>
      </c>
      <c r="G22" s="53">
        <f t="shared" si="0"/>
        <v>139366</v>
      </c>
    </row>
    <row r="23" spans="1:7" s="7" customFormat="1" ht="12.75" customHeight="1">
      <c r="A23" s="6" t="s">
        <v>10</v>
      </c>
      <c r="B23" s="53">
        <v>9265</v>
      </c>
      <c r="C23" s="53">
        <v>321</v>
      </c>
      <c r="D23" s="53">
        <v>15447</v>
      </c>
      <c r="E23" s="53">
        <v>136438</v>
      </c>
      <c r="F23" s="53">
        <v>1421</v>
      </c>
      <c r="G23" s="53">
        <v>184683</v>
      </c>
    </row>
    <row r="24" spans="1:7" s="7" customFormat="1" ht="12.75" customHeight="1">
      <c r="A24" s="15" t="s">
        <v>49</v>
      </c>
      <c r="B24" s="54">
        <f aca="true" t="shared" si="1" ref="B24:G24">+B9*100/B23</f>
        <v>8.159740960604426</v>
      </c>
      <c r="C24" s="54">
        <f t="shared" si="1"/>
        <v>7.788161993769471</v>
      </c>
      <c r="D24" s="54">
        <f t="shared" si="1"/>
        <v>8.50003236874474</v>
      </c>
      <c r="E24" s="54">
        <f t="shared" si="1"/>
        <v>6.8895762177692434</v>
      </c>
      <c r="F24" s="54">
        <f t="shared" si="1"/>
        <v>7.248416608022519</v>
      </c>
      <c r="G24" s="54">
        <f t="shared" si="1"/>
        <v>7.241056296464753</v>
      </c>
    </row>
    <row r="25" spans="1:7" ht="18" customHeight="1">
      <c r="A25" s="11"/>
      <c r="B25" s="121" t="s">
        <v>194</v>
      </c>
      <c r="C25" s="121"/>
      <c r="D25" s="121"/>
      <c r="E25" s="121" t="s">
        <v>6</v>
      </c>
      <c r="F25" s="121"/>
      <c r="G25" s="121"/>
    </row>
    <row r="26" spans="1:7" ht="19.5" customHeight="1">
      <c r="A26" s="112" t="s">
        <v>8</v>
      </c>
      <c r="B26" s="112"/>
      <c r="C26" s="112"/>
      <c r="D26" s="112"/>
      <c r="E26" s="112"/>
      <c r="F26" s="112"/>
      <c r="G26" s="112"/>
    </row>
    <row r="27" spans="1:7" ht="12.75" customHeight="1">
      <c r="A27" s="5" t="s">
        <v>107</v>
      </c>
      <c r="B27" s="53">
        <v>2018</v>
      </c>
      <c r="C27" s="53">
        <v>135</v>
      </c>
      <c r="D27" s="53">
        <v>3716</v>
      </c>
      <c r="E27" s="53">
        <v>14044</v>
      </c>
      <c r="F27" s="53">
        <v>325</v>
      </c>
      <c r="G27" s="53">
        <v>21742</v>
      </c>
    </row>
    <row r="28" spans="1:7" ht="12.75" customHeight="1">
      <c r="A28" s="5" t="s">
        <v>191</v>
      </c>
      <c r="B28" s="53">
        <v>1923</v>
      </c>
      <c r="C28" s="53">
        <v>108</v>
      </c>
      <c r="D28" s="53">
        <v>3627</v>
      </c>
      <c r="E28" s="53">
        <v>14255</v>
      </c>
      <c r="F28" s="53">
        <v>279</v>
      </c>
      <c r="G28" s="53">
        <v>22004</v>
      </c>
    </row>
    <row r="29" spans="1:7" ht="12.75" customHeight="1">
      <c r="A29" s="93" t="s">
        <v>195</v>
      </c>
      <c r="B29" s="53">
        <v>1806</v>
      </c>
      <c r="C29" s="53">
        <v>96</v>
      </c>
      <c r="D29" s="53">
        <v>3354</v>
      </c>
      <c r="E29" s="53">
        <f>B29+B7+E7</f>
        <v>13283</v>
      </c>
      <c r="F29" s="53">
        <f>C29+C7+F7</f>
        <v>271</v>
      </c>
      <c r="G29" s="53">
        <f>D29+D7+G7</f>
        <v>20129</v>
      </c>
    </row>
    <row r="30" spans="1:7" ht="12.75" customHeight="1">
      <c r="A30" s="93" t="s">
        <v>198</v>
      </c>
      <c r="B30" s="53">
        <v>1553</v>
      </c>
      <c r="C30" s="53">
        <v>99</v>
      </c>
      <c r="D30" s="53">
        <v>2911</v>
      </c>
      <c r="E30" s="53">
        <v>11726</v>
      </c>
      <c r="F30" s="53">
        <v>218</v>
      </c>
      <c r="G30" s="53">
        <v>17633</v>
      </c>
    </row>
    <row r="31" spans="1:7" ht="12.75" customHeight="1">
      <c r="A31" s="93" t="s">
        <v>200</v>
      </c>
      <c r="B31" s="53">
        <f>E31-(B9+E9)</f>
        <v>1665</v>
      </c>
      <c r="C31" s="53">
        <f>F31-(C9+F9)</f>
        <v>126</v>
      </c>
      <c r="D31" s="53">
        <f>G31-(D9+G9)</f>
        <v>3038</v>
      </c>
      <c r="E31" s="91">
        <v>11821</v>
      </c>
      <c r="F31" s="91">
        <v>254</v>
      </c>
      <c r="G31" s="91">
        <v>17724</v>
      </c>
    </row>
    <row r="32" spans="1:7" ht="18" customHeight="1">
      <c r="A32" s="112" t="s">
        <v>201</v>
      </c>
      <c r="B32" s="112"/>
      <c r="C32" s="112"/>
      <c r="D32" s="112"/>
      <c r="E32" s="112"/>
      <c r="F32" s="112"/>
      <c r="G32" s="112"/>
    </row>
    <row r="33" spans="1:7" ht="12.75" customHeight="1">
      <c r="A33" s="6" t="s">
        <v>11</v>
      </c>
      <c r="B33" s="53">
        <f>E33-(B11+E11)</f>
        <v>229</v>
      </c>
      <c r="C33" s="53">
        <f>F33-(C11+F11)</f>
        <v>15</v>
      </c>
      <c r="D33" s="53">
        <f>G33-(D11+G11)</f>
        <v>352</v>
      </c>
      <c r="E33" s="91">
        <v>558</v>
      </c>
      <c r="F33" s="91">
        <v>19</v>
      </c>
      <c r="G33" s="91">
        <v>846</v>
      </c>
    </row>
    <row r="34" spans="1:7" ht="12.75" customHeight="1">
      <c r="A34" s="6" t="s">
        <v>12</v>
      </c>
      <c r="B34" s="53">
        <f aca="true" t="shared" si="2" ref="B34:B41">E34-(B12+E12)</f>
        <v>143</v>
      </c>
      <c r="C34" s="53">
        <f aca="true" t="shared" si="3" ref="C34:C41">F34-(C12+F12)</f>
        <v>8</v>
      </c>
      <c r="D34" s="53">
        <f aca="true" t="shared" si="4" ref="D34:D41">G34-(D12+G12)</f>
        <v>251</v>
      </c>
      <c r="E34" s="91">
        <v>553</v>
      </c>
      <c r="F34" s="91">
        <v>10</v>
      </c>
      <c r="G34" s="91">
        <v>918</v>
      </c>
    </row>
    <row r="35" spans="1:7" ht="12.75" customHeight="1">
      <c r="A35" s="6" t="s">
        <v>1</v>
      </c>
      <c r="B35" s="53">
        <f t="shared" si="2"/>
        <v>136</v>
      </c>
      <c r="C35" s="53">
        <f t="shared" si="3"/>
        <v>21</v>
      </c>
      <c r="D35" s="53">
        <f t="shared" si="4"/>
        <v>544</v>
      </c>
      <c r="E35" s="91">
        <v>2713</v>
      </c>
      <c r="F35" s="91">
        <v>63</v>
      </c>
      <c r="G35" s="91">
        <v>4214</v>
      </c>
    </row>
    <row r="36" spans="1:7" ht="12.75" customHeight="1">
      <c r="A36" s="6" t="s">
        <v>13</v>
      </c>
      <c r="B36" s="53">
        <f t="shared" si="2"/>
        <v>100</v>
      </c>
      <c r="C36" s="53">
        <f t="shared" si="3"/>
        <v>12</v>
      </c>
      <c r="D36" s="53">
        <f t="shared" si="4"/>
        <v>179</v>
      </c>
      <c r="E36" s="91">
        <v>219</v>
      </c>
      <c r="F36" s="91">
        <v>14</v>
      </c>
      <c r="G36" s="91">
        <v>366</v>
      </c>
    </row>
    <row r="37" spans="1:7" ht="12.75" customHeight="1">
      <c r="A37" s="6" t="s">
        <v>2</v>
      </c>
      <c r="B37" s="53">
        <f t="shared" si="2"/>
        <v>205</v>
      </c>
      <c r="C37" s="53">
        <f t="shared" si="3"/>
        <v>5</v>
      </c>
      <c r="D37" s="53">
        <f t="shared" si="4"/>
        <v>564</v>
      </c>
      <c r="E37" s="91">
        <v>1322</v>
      </c>
      <c r="F37" s="91">
        <v>23</v>
      </c>
      <c r="G37" s="91">
        <v>1992</v>
      </c>
    </row>
    <row r="38" spans="1:7" ht="12.75" customHeight="1">
      <c r="A38" s="6" t="s">
        <v>0</v>
      </c>
      <c r="B38" s="53">
        <f t="shared" si="2"/>
        <v>289</v>
      </c>
      <c r="C38" s="53">
        <f t="shared" si="3"/>
        <v>27</v>
      </c>
      <c r="D38" s="53">
        <f t="shared" si="4"/>
        <v>682</v>
      </c>
      <c r="E38" s="91">
        <v>3314</v>
      </c>
      <c r="F38" s="91">
        <v>54</v>
      </c>
      <c r="G38" s="91">
        <v>4759</v>
      </c>
    </row>
    <row r="39" spans="1:7" ht="12.75" customHeight="1">
      <c r="A39" s="6" t="s">
        <v>14</v>
      </c>
      <c r="B39" s="53">
        <f t="shared" si="2"/>
        <v>254</v>
      </c>
      <c r="C39" s="53">
        <f t="shared" si="3"/>
        <v>14</v>
      </c>
      <c r="D39" s="53">
        <f t="shared" si="4"/>
        <v>435</v>
      </c>
      <c r="E39" s="91">
        <v>764</v>
      </c>
      <c r="F39" s="91">
        <v>18</v>
      </c>
      <c r="G39" s="91">
        <v>1201</v>
      </c>
    </row>
    <row r="40" spans="1:7" ht="12.75" customHeight="1">
      <c r="A40" s="6" t="s">
        <v>15</v>
      </c>
      <c r="B40" s="53">
        <f t="shared" si="2"/>
        <v>254</v>
      </c>
      <c r="C40" s="53">
        <f t="shared" si="3"/>
        <v>17</v>
      </c>
      <c r="D40" s="53">
        <f t="shared" si="4"/>
        <v>309</v>
      </c>
      <c r="E40" s="91">
        <v>1087</v>
      </c>
      <c r="F40" s="91">
        <v>27</v>
      </c>
      <c r="G40" s="91">
        <v>1467</v>
      </c>
    </row>
    <row r="41" spans="1:7" ht="12.75" customHeight="1">
      <c r="A41" s="6" t="s">
        <v>16</v>
      </c>
      <c r="B41" s="53">
        <f t="shared" si="2"/>
        <v>-40</v>
      </c>
      <c r="C41" s="53">
        <f t="shared" si="3"/>
        <v>7</v>
      </c>
      <c r="D41" s="53">
        <f t="shared" si="4"/>
        <v>190</v>
      </c>
      <c r="E41" s="91">
        <v>1196</v>
      </c>
      <c r="F41" s="91">
        <v>26</v>
      </c>
      <c r="G41" s="91">
        <v>1961</v>
      </c>
    </row>
    <row r="42" spans="1:7" s="10" customFormat="1" ht="18" customHeight="1">
      <c r="A42" s="112" t="s">
        <v>202</v>
      </c>
      <c r="B42" s="112"/>
      <c r="C42" s="112"/>
      <c r="D42" s="112"/>
      <c r="E42" s="112"/>
      <c r="F42" s="112"/>
      <c r="G42" s="112"/>
    </row>
    <row r="43" spans="1:7" ht="12.75" customHeight="1">
      <c r="A43" s="6" t="s">
        <v>41</v>
      </c>
      <c r="B43" s="53">
        <f aca="true" t="shared" si="5" ref="B43:D45">E43-(B21+E21)</f>
        <v>9837</v>
      </c>
      <c r="C43" s="53">
        <f t="shared" si="5"/>
        <v>582</v>
      </c>
      <c r="D43" s="53">
        <f t="shared" si="5"/>
        <v>17711</v>
      </c>
      <c r="E43" s="91">
        <v>42543</v>
      </c>
      <c r="F43" s="91">
        <v>1090</v>
      </c>
      <c r="G43" s="91">
        <v>66679</v>
      </c>
    </row>
    <row r="44" spans="1:7" ht="12.75" customHeight="1">
      <c r="A44" s="6" t="s">
        <v>9</v>
      </c>
      <c r="B44" s="53">
        <f t="shared" si="5"/>
        <v>25687</v>
      </c>
      <c r="C44" s="53">
        <f t="shared" si="5"/>
        <v>1061</v>
      </c>
      <c r="D44" s="53">
        <f t="shared" si="5"/>
        <v>39580</v>
      </c>
      <c r="E44" s="91">
        <f>E45-E43</f>
        <v>138684</v>
      </c>
      <c r="F44" s="91">
        <f>F45-F43</f>
        <v>2295</v>
      </c>
      <c r="G44" s="91">
        <f>G45-G43</f>
        <v>190742</v>
      </c>
    </row>
    <row r="45" spans="1:7" s="7" customFormat="1" ht="12.75" customHeight="1">
      <c r="A45" s="6" t="s">
        <v>10</v>
      </c>
      <c r="B45" s="53">
        <f t="shared" si="5"/>
        <v>35524</v>
      </c>
      <c r="C45" s="53">
        <f t="shared" si="5"/>
        <v>1643</v>
      </c>
      <c r="D45" s="53">
        <f t="shared" si="5"/>
        <v>57291</v>
      </c>
      <c r="E45" s="91">
        <v>181227</v>
      </c>
      <c r="F45" s="91">
        <v>3385</v>
      </c>
      <c r="G45" s="91">
        <v>257421</v>
      </c>
    </row>
    <row r="46" spans="1:7" s="7" customFormat="1" ht="12.75" customHeight="1">
      <c r="A46" s="15" t="s">
        <v>49</v>
      </c>
      <c r="B46" s="54">
        <f aca="true" t="shared" si="6" ref="B46:G46">+B31*100/B45</f>
        <v>4.6869721878166875</v>
      </c>
      <c r="C46" s="54">
        <f t="shared" si="6"/>
        <v>7.668898356664638</v>
      </c>
      <c r="D46" s="54">
        <f t="shared" si="6"/>
        <v>5.302752613848598</v>
      </c>
      <c r="E46" s="111">
        <f t="shared" si="6"/>
        <v>6.522758750075872</v>
      </c>
      <c r="F46" s="111">
        <f t="shared" si="6"/>
        <v>7.503692762186115</v>
      </c>
      <c r="G46" s="111">
        <f t="shared" si="6"/>
        <v>6.8852191546144255</v>
      </c>
    </row>
    <row r="47" spans="1:7" ht="12.75">
      <c r="A47" s="8"/>
      <c r="B47" s="9"/>
      <c r="C47" s="9"/>
      <c r="D47" s="9"/>
      <c r="E47" s="9"/>
      <c r="F47" s="9"/>
      <c r="G47" s="9"/>
    </row>
    <row r="48" ht="13.5" customHeight="1">
      <c r="A48" s="6" t="s">
        <v>43</v>
      </c>
    </row>
    <row r="49" spans="1:6" ht="12.75" customHeight="1">
      <c r="A49" s="12"/>
      <c r="B49" s="12"/>
      <c r="C49" s="12"/>
      <c r="D49" s="12"/>
      <c r="E49" s="12"/>
      <c r="F49" s="12"/>
    </row>
    <row r="50" ht="12.75" customHeight="1"/>
  </sheetData>
  <sheetProtection/>
  <mergeCells count="11">
    <mergeCell ref="A1:G1"/>
    <mergeCell ref="A26:G26"/>
    <mergeCell ref="B3:D3"/>
    <mergeCell ref="E3:G3"/>
    <mergeCell ref="A32:G32"/>
    <mergeCell ref="A42:G42"/>
    <mergeCell ref="A10:G10"/>
    <mergeCell ref="A20:G20"/>
    <mergeCell ref="B25:D25"/>
    <mergeCell ref="E25:G25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27:A31" numberStoredAsText="1"/>
    <ignoredError sqref="F44:G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2" sqref="A22"/>
    </sheetView>
  </sheetViews>
  <sheetFormatPr defaultColWidth="8.88671875" defaultRowHeight="15.75"/>
  <cols>
    <col min="1" max="1" width="12.77734375" style="6" customWidth="1"/>
    <col min="2" max="2" width="10.77734375" style="6" customWidth="1"/>
    <col min="3" max="3" width="11.88671875" style="6" customWidth="1"/>
    <col min="4" max="4" width="12.99609375" style="6" customWidth="1"/>
    <col min="5" max="5" width="11.6640625" style="6" customWidth="1"/>
    <col min="6" max="16384" width="8.88671875" style="6" customWidth="1"/>
  </cols>
  <sheetData>
    <row r="1" spans="1:5" s="50" customFormat="1" ht="30" customHeight="1">
      <c r="A1" s="125" t="s">
        <v>109</v>
      </c>
      <c r="B1" s="125"/>
      <c r="C1" s="125"/>
      <c r="D1" s="125"/>
      <c r="E1" s="125"/>
    </row>
    <row r="2" spans="2:5" ht="15" customHeight="1">
      <c r="B2" s="130" t="s">
        <v>50</v>
      </c>
      <c r="C2" s="126" t="s">
        <v>120</v>
      </c>
      <c r="D2" s="128" t="s">
        <v>51</v>
      </c>
      <c r="E2" s="128" t="s">
        <v>6</v>
      </c>
    </row>
    <row r="3" spans="1:5" ht="15" customHeight="1">
      <c r="A3" s="19"/>
      <c r="B3" s="129"/>
      <c r="C3" s="127"/>
      <c r="D3" s="129"/>
      <c r="E3" s="129"/>
    </row>
    <row r="4" spans="1:5" ht="15" customHeight="1">
      <c r="A4" s="131" t="s">
        <v>8</v>
      </c>
      <c r="B4" s="131"/>
      <c r="C4" s="131"/>
      <c r="D4" s="131"/>
      <c r="E4" s="131"/>
    </row>
    <row r="5" spans="1:5" ht="12.75">
      <c r="A5" s="93" t="s">
        <v>107</v>
      </c>
      <c r="B5" s="79">
        <v>29</v>
      </c>
      <c r="C5" s="79">
        <v>76</v>
      </c>
      <c r="D5" s="79">
        <v>25</v>
      </c>
      <c r="E5" s="79">
        <f aca="true" t="shared" si="0" ref="E5:E23">SUM(B5:D5)</f>
        <v>130</v>
      </c>
    </row>
    <row r="6" spans="1:5" ht="12.75">
      <c r="A6" s="93" t="s">
        <v>191</v>
      </c>
      <c r="B6" s="79">
        <v>30</v>
      </c>
      <c r="C6" s="79">
        <v>73</v>
      </c>
      <c r="D6" s="79">
        <v>24</v>
      </c>
      <c r="E6" s="79">
        <f t="shared" si="0"/>
        <v>127</v>
      </c>
    </row>
    <row r="7" spans="1:5" ht="12.75">
      <c r="A7" s="93" t="s">
        <v>195</v>
      </c>
      <c r="B7" s="79">
        <v>29</v>
      </c>
      <c r="C7" s="79">
        <v>72</v>
      </c>
      <c r="D7" s="79">
        <v>25</v>
      </c>
      <c r="E7" s="79">
        <f t="shared" si="0"/>
        <v>126</v>
      </c>
    </row>
    <row r="8" spans="1:5" ht="12.75">
      <c r="A8" s="93" t="s">
        <v>215</v>
      </c>
      <c r="B8" s="79">
        <v>30</v>
      </c>
      <c r="C8" s="79">
        <v>72</v>
      </c>
      <c r="D8" s="79">
        <v>23</v>
      </c>
      <c r="E8" s="79">
        <f t="shared" si="0"/>
        <v>125</v>
      </c>
    </row>
    <row r="9" spans="1:5" ht="15" customHeight="1">
      <c r="A9" s="124" t="s">
        <v>41</v>
      </c>
      <c r="B9" s="124"/>
      <c r="C9" s="124"/>
      <c r="D9" s="124"/>
      <c r="E9" s="124"/>
    </row>
    <row r="10" spans="1:5" ht="12.75">
      <c r="A10" s="93" t="s">
        <v>107</v>
      </c>
      <c r="B10" s="79">
        <v>113</v>
      </c>
      <c r="C10" s="79">
        <v>350</v>
      </c>
      <c r="D10" s="79">
        <v>98</v>
      </c>
      <c r="E10" s="79">
        <f t="shared" si="0"/>
        <v>561</v>
      </c>
    </row>
    <row r="11" spans="1:5" ht="12.75">
      <c r="A11" s="93" t="s">
        <v>191</v>
      </c>
      <c r="B11" s="79">
        <v>113</v>
      </c>
      <c r="C11" s="79">
        <v>339</v>
      </c>
      <c r="D11" s="79">
        <v>98</v>
      </c>
      <c r="E11" s="79">
        <f t="shared" si="0"/>
        <v>550</v>
      </c>
    </row>
    <row r="12" spans="1:5" ht="12.75">
      <c r="A12" s="93" t="s">
        <v>195</v>
      </c>
      <c r="B12" s="79">
        <v>104</v>
      </c>
      <c r="C12" s="79">
        <v>339</v>
      </c>
      <c r="D12" s="79">
        <v>93</v>
      </c>
      <c r="E12" s="79">
        <f t="shared" si="0"/>
        <v>536</v>
      </c>
    </row>
    <row r="13" spans="1:5" ht="12.75">
      <c r="A13" s="93" t="s">
        <v>215</v>
      </c>
      <c r="B13" s="79">
        <v>104</v>
      </c>
      <c r="C13" s="79">
        <v>338</v>
      </c>
      <c r="D13" s="79">
        <v>92</v>
      </c>
      <c r="E13" s="79">
        <f t="shared" si="0"/>
        <v>534</v>
      </c>
    </row>
    <row r="14" spans="1:5" s="78" customFormat="1" ht="15" customHeight="1">
      <c r="A14" s="124" t="s">
        <v>9</v>
      </c>
      <c r="B14" s="124"/>
      <c r="C14" s="124"/>
      <c r="D14" s="124"/>
      <c r="E14" s="124"/>
    </row>
    <row r="15" spans="1:5" ht="12.75">
      <c r="A15" s="93" t="s">
        <v>107</v>
      </c>
      <c r="B15" s="79">
        <f aca="true" t="shared" si="1" ref="B15:E18">B20-B10</f>
        <v>148</v>
      </c>
      <c r="C15" s="79">
        <f t="shared" si="1"/>
        <v>319</v>
      </c>
      <c r="D15" s="79">
        <f t="shared" si="1"/>
        <v>116</v>
      </c>
      <c r="E15" s="79">
        <f t="shared" si="1"/>
        <v>583</v>
      </c>
    </row>
    <row r="16" spans="1:5" ht="12.75">
      <c r="A16" s="93" t="s">
        <v>191</v>
      </c>
      <c r="B16" s="79">
        <f t="shared" si="1"/>
        <v>130</v>
      </c>
      <c r="C16" s="79">
        <f t="shared" si="1"/>
        <v>301</v>
      </c>
      <c r="D16" s="79">
        <f t="shared" si="1"/>
        <v>112</v>
      </c>
      <c r="E16" s="79">
        <f t="shared" si="1"/>
        <v>543</v>
      </c>
    </row>
    <row r="17" spans="1:5" ht="12.75">
      <c r="A17" s="93" t="s">
        <v>195</v>
      </c>
      <c r="B17" s="79">
        <f t="shared" si="1"/>
        <v>143</v>
      </c>
      <c r="C17" s="79">
        <f t="shared" si="1"/>
        <v>276</v>
      </c>
      <c r="D17" s="79">
        <f t="shared" si="1"/>
        <v>114</v>
      </c>
      <c r="E17" s="79">
        <f t="shared" si="1"/>
        <v>533</v>
      </c>
    </row>
    <row r="18" spans="1:5" ht="12.75">
      <c r="A18" s="93" t="s">
        <v>215</v>
      </c>
      <c r="B18" s="79">
        <f t="shared" si="1"/>
        <v>143</v>
      </c>
      <c r="C18" s="79">
        <f t="shared" si="1"/>
        <v>183</v>
      </c>
      <c r="D18" s="79">
        <f t="shared" si="1"/>
        <v>125</v>
      </c>
      <c r="E18" s="79">
        <f t="shared" si="1"/>
        <v>451</v>
      </c>
    </row>
    <row r="19" spans="1:5" s="78" customFormat="1" ht="15" customHeight="1">
      <c r="A19" s="124" t="s">
        <v>10</v>
      </c>
      <c r="B19" s="124"/>
      <c r="C19" s="124"/>
      <c r="D19" s="124"/>
      <c r="E19" s="124"/>
    </row>
    <row r="20" spans="1:5" ht="12.75">
      <c r="A20" s="93" t="s">
        <v>107</v>
      </c>
      <c r="B20" s="79">
        <v>261</v>
      </c>
      <c r="C20" s="79">
        <v>669</v>
      </c>
      <c r="D20" s="79">
        <v>214</v>
      </c>
      <c r="E20" s="79">
        <f t="shared" si="0"/>
        <v>1144</v>
      </c>
    </row>
    <row r="21" spans="1:5" ht="12.75">
      <c r="A21" s="93" t="s">
        <v>191</v>
      </c>
      <c r="B21" s="79">
        <v>243</v>
      </c>
      <c r="C21" s="79">
        <v>640</v>
      </c>
      <c r="D21" s="79">
        <v>210</v>
      </c>
      <c r="E21" s="79">
        <f t="shared" si="0"/>
        <v>1093</v>
      </c>
    </row>
    <row r="22" spans="1:5" ht="12.75">
      <c r="A22" s="93" t="s">
        <v>195</v>
      </c>
      <c r="B22" s="79">
        <v>247</v>
      </c>
      <c r="C22" s="79">
        <v>615</v>
      </c>
      <c r="D22" s="79">
        <v>207</v>
      </c>
      <c r="E22" s="79">
        <f t="shared" si="0"/>
        <v>1069</v>
      </c>
    </row>
    <row r="23" spans="1:5" ht="12.75">
      <c r="A23" s="95" t="s">
        <v>215</v>
      </c>
      <c r="B23" s="80">
        <v>247</v>
      </c>
      <c r="C23" s="80">
        <v>521</v>
      </c>
      <c r="D23" s="80">
        <v>217</v>
      </c>
      <c r="E23" s="80">
        <f t="shared" si="0"/>
        <v>985</v>
      </c>
    </row>
    <row r="24" spans="1:5" ht="12.75">
      <c r="A24" s="6" t="s">
        <v>108</v>
      </c>
      <c r="B24" s="4"/>
      <c r="C24" s="4"/>
      <c r="D24" s="4"/>
      <c r="E24" s="4"/>
    </row>
    <row r="25" ht="12.75">
      <c r="A25" s="6" t="s">
        <v>189</v>
      </c>
    </row>
  </sheetData>
  <sheetProtection/>
  <mergeCells count="9">
    <mergeCell ref="A19:E19"/>
    <mergeCell ref="A1:E1"/>
    <mergeCell ref="C2:C3"/>
    <mergeCell ref="D2:D3"/>
    <mergeCell ref="B2:B3"/>
    <mergeCell ref="E2:E3"/>
    <mergeCell ref="A4:E4"/>
    <mergeCell ref="A9:E9"/>
    <mergeCell ref="A14:E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10:A12 A15:A17 A20:A22 A5:A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8" sqref="A28:A31"/>
    </sheetView>
  </sheetViews>
  <sheetFormatPr defaultColWidth="8.88671875" defaultRowHeight="15.75"/>
  <cols>
    <col min="1" max="1" width="6.21484375" style="6" customWidth="1"/>
    <col min="2" max="2" width="9.77734375" style="6" customWidth="1"/>
    <col min="3" max="3" width="8.77734375" style="6" customWidth="1"/>
    <col min="4" max="4" width="8.88671875" style="6" customWidth="1"/>
    <col min="5" max="8" width="8.77734375" style="6" customWidth="1"/>
    <col min="9" max="16384" width="8.88671875" style="6" customWidth="1"/>
  </cols>
  <sheetData>
    <row r="1" spans="1:8" s="50" customFormat="1" ht="30" customHeight="1">
      <c r="A1" s="132" t="s">
        <v>186</v>
      </c>
      <c r="B1" s="132"/>
      <c r="C1" s="132"/>
      <c r="D1" s="132"/>
      <c r="E1" s="132"/>
      <c r="F1" s="132"/>
      <c r="G1" s="132"/>
      <c r="H1" s="132"/>
    </row>
    <row r="2" spans="1:8" ht="12.75" customHeight="1">
      <c r="A2" s="19"/>
      <c r="C2" s="19"/>
      <c r="D2" s="19"/>
      <c r="E2" s="19"/>
      <c r="F2" s="19"/>
      <c r="G2" s="19"/>
      <c r="H2" s="19"/>
    </row>
    <row r="3" spans="2:8" ht="12.75">
      <c r="B3" s="130" t="s">
        <v>6</v>
      </c>
      <c r="C3" s="133" t="s">
        <v>110</v>
      </c>
      <c r="D3" s="133"/>
      <c r="E3" s="133"/>
      <c r="F3" s="133"/>
      <c r="G3" s="133"/>
      <c r="H3" s="133"/>
    </row>
    <row r="4" spans="1:8" ht="12.75">
      <c r="A4" s="19"/>
      <c r="B4" s="129"/>
      <c r="C4" s="82" t="s">
        <v>111</v>
      </c>
      <c r="D4" s="81" t="s">
        <v>112</v>
      </c>
      <c r="E4" s="81" t="s">
        <v>113</v>
      </c>
      <c r="F4" s="81" t="s">
        <v>114</v>
      </c>
      <c r="G4" s="81" t="s">
        <v>115</v>
      </c>
      <c r="H4" s="82" t="s">
        <v>116</v>
      </c>
    </row>
    <row r="5" spans="1:8" ht="15" customHeight="1">
      <c r="A5" s="131" t="s">
        <v>8</v>
      </c>
      <c r="B5" s="131"/>
      <c r="C5" s="131"/>
      <c r="D5" s="131"/>
      <c r="E5" s="131"/>
      <c r="F5" s="131"/>
      <c r="G5" s="131"/>
      <c r="H5" s="131"/>
    </row>
    <row r="6" spans="1:8" ht="12.75">
      <c r="A6" s="93" t="s">
        <v>107</v>
      </c>
      <c r="B6" s="79">
        <v>130</v>
      </c>
      <c r="C6" s="79">
        <v>51</v>
      </c>
      <c r="D6" s="79">
        <v>23</v>
      </c>
      <c r="E6" s="79">
        <v>27</v>
      </c>
      <c r="F6" s="6">
        <v>19</v>
      </c>
      <c r="G6" s="6">
        <v>4</v>
      </c>
      <c r="H6" s="6">
        <v>6</v>
      </c>
    </row>
    <row r="7" spans="1:8" ht="12.75">
      <c r="A7" s="93" t="s">
        <v>191</v>
      </c>
      <c r="B7" s="79">
        <v>127</v>
      </c>
      <c r="C7" s="79">
        <v>51</v>
      </c>
      <c r="D7" s="79">
        <v>21</v>
      </c>
      <c r="E7" s="79">
        <v>26</v>
      </c>
      <c r="F7" s="6">
        <v>15</v>
      </c>
      <c r="G7" s="6">
        <v>4</v>
      </c>
      <c r="H7" s="6">
        <v>7</v>
      </c>
    </row>
    <row r="8" spans="1:8" ht="12.75">
      <c r="A8" s="93" t="s">
        <v>195</v>
      </c>
      <c r="B8" s="79">
        <v>126</v>
      </c>
      <c r="C8" s="79">
        <v>48</v>
      </c>
      <c r="D8" s="79">
        <v>23</v>
      </c>
      <c r="E8" s="79">
        <v>27</v>
      </c>
      <c r="F8" s="6">
        <v>17</v>
      </c>
      <c r="G8" s="6">
        <v>4</v>
      </c>
      <c r="H8" s="6">
        <v>7</v>
      </c>
    </row>
    <row r="9" spans="1:8" ht="12.75">
      <c r="A9" s="93" t="s">
        <v>215</v>
      </c>
      <c r="B9" s="79">
        <v>125</v>
      </c>
      <c r="C9" s="79">
        <v>47</v>
      </c>
      <c r="D9" s="79">
        <v>23</v>
      </c>
      <c r="E9" s="79">
        <v>28</v>
      </c>
      <c r="F9" s="6">
        <v>16</v>
      </c>
      <c r="G9" s="6">
        <v>4</v>
      </c>
      <c r="H9" s="6">
        <v>7</v>
      </c>
    </row>
    <row r="10" spans="1:8" ht="15" customHeight="1">
      <c r="A10" s="124" t="s">
        <v>41</v>
      </c>
      <c r="B10" s="124"/>
      <c r="C10" s="124"/>
      <c r="D10" s="124"/>
      <c r="E10" s="124"/>
      <c r="F10" s="124"/>
      <c r="G10" s="124"/>
      <c r="H10" s="124"/>
    </row>
    <row r="11" spans="1:8" ht="12.75">
      <c r="A11" s="93" t="s">
        <v>107</v>
      </c>
      <c r="B11" s="79">
        <v>561</v>
      </c>
      <c r="C11" s="79">
        <v>263</v>
      </c>
      <c r="D11" s="79">
        <v>90</v>
      </c>
      <c r="E11" s="79">
        <v>82</v>
      </c>
      <c r="F11" s="6">
        <v>57</v>
      </c>
      <c r="G11" s="6">
        <v>21</v>
      </c>
      <c r="H11" s="6">
        <v>48</v>
      </c>
    </row>
    <row r="12" spans="1:8" ht="12.75">
      <c r="A12" s="93" t="s">
        <v>191</v>
      </c>
      <c r="B12" s="79">
        <v>550</v>
      </c>
      <c r="C12" s="79">
        <v>256</v>
      </c>
      <c r="D12" s="79">
        <v>90</v>
      </c>
      <c r="E12" s="79">
        <v>77</v>
      </c>
      <c r="F12" s="6">
        <v>59</v>
      </c>
      <c r="G12" s="6">
        <v>21</v>
      </c>
      <c r="H12" s="6">
        <v>47</v>
      </c>
    </row>
    <row r="13" spans="1:8" ht="12.75">
      <c r="A13" s="93" t="s">
        <v>195</v>
      </c>
      <c r="B13" s="79">
        <v>536</v>
      </c>
      <c r="C13" s="79">
        <v>250</v>
      </c>
      <c r="D13" s="79">
        <v>87</v>
      </c>
      <c r="E13" s="79">
        <v>74</v>
      </c>
      <c r="F13" s="6">
        <v>57</v>
      </c>
      <c r="G13" s="6">
        <v>22</v>
      </c>
      <c r="H13" s="6">
        <v>46</v>
      </c>
    </row>
    <row r="14" spans="1:8" ht="12.75">
      <c r="A14" s="93" t="s">
        <v>215</v>
      </c>
      <c r="B14" s="79">
        <v>534</v>
      </c>
      <c r="C14" s="79">
        <v>246</v>
      </c>
      <c r="D14" s="79">
        <v>89</v>
      </c>
      <c r="E14" s="79">
        <v>76</v>
      </c>
      <c r="F14" s="6">
        <v>55</v>
      </c>
      <c r="G14" s="6">
        <v>22</v>
      </c>
      <c r="H14" s="6">
        <v>46</v>
      </c>
    </row>
    <row r="15" spans="1:8" ht="15" customHeight="1">
      <c r="A15" s="124" t="s">
        <v>9</v>
      </c>
      <c r="B15" s="124"/>
      <c r="C15" s="124"/>
      <c r="D15" s="124"/>
      <c r="E15" s="124"/>
      <c r="F15" s="124"/>
      <c r="G15" s="124"/>
      <c r="H15" s="124"/>
    </row>
    <row r="16" spans="1:8" ht="12.75">
      <c r="A16" s="93" t="s">
        <v>107</v>
      </c>
      <c r="B16" s="79">
        <f aca="true" t="shared" si="0" ref="B16:H18">B21-B11</f>
        <v>583</v>
      </c>
      <c r="C16" s="79">
        <f t="shared" si="0"/>
        <v>269</v>
      </c>
      <c r="D16" s="79">
        <f t="shared" si="0"/>
        <v>90</v>
      </c>
      <c r="E16" s="79">
        <f t="shared" si="0"/>
        <v>58</v>
      </c>
      <c r="F16" s="79">
        <f t="shared" si="0"/>
        <v>50</v>
      </c>
      <c r="G16" s="79">
        <f t="shared" si="0"/>
        <v>28</v>
      </c>
      <c r="H16" s="79">
        <f t="shared" si="0"/>
        <v>88</v>
      </c>
    </row>
    <row r="17" spans="1:8" ht="12.75">
      <c r="A17" s="93" t="s">
        <v>191</v>
      </c>
      <c r="B17" s="79">
        <f t="shared" si="0"/>
        <v>543</v>
      </c>
      <c r="C17" s="79">
        <f t="shared" si="0"/>
        <v>244</v>
      </c>
      <c r="D17" s="79">
        <f t="shared" si="0"/>
        <v>87</v>
      </c>
      <c r="E17" s="79">
        <f t="shared" si="0"/>
        <v>55</v>
      </c>
      <c r="F17" s="79">
        <f t="shared" si="0"/>
        <v>46</v>
      </c>
      <c r="G17" s="79">
        <f t="shared" si="0"/>
        <v>27</v>
      </c>
      <c r="H17" s="79">
        <f t="shared" si="0"/>
        <v>84</v>
      </c>
    </row>
    <row r="18" spans="1:8" ht="12.75">
      <c r="A18" s="93" t="s">
        <v>195</v>
      </c>
      <c r="B18" s="79">
        <f t="shared" si="0"/>
        <v>533</v>
      </c>
      <c r="C18" s="79">
        <f t="shared" si="0"/>
        <v>244</v>
      </c>
      <c r="D18" s="79">
        <f t="shared" si="0"/>
        <v>81</v>
      </c>
      <c r="E18" s="79">
        <f t="shared" si="0"/>
        <v>47</v>
      </c>
      <c r="F18" s="79">
        <f t="shared" si="0"/>
        <v>49</v>
      </c>
      <c r="G18" s="79">
        <f t="shared" si="0"/>
        <v>28</v>
      </c>
      <c r="H18" s="79">
        <f t="shared" si="0"/>
        <v>84</v>
      </c>
    </row>
    <row r="19" spans="1:8" ht="12.75">
      <c r="A19" s="93" t="s">
        <v>215</v>
      </c>
      <c r="B19" s="79">
        <f>B24-B14</f>
        <v>451</v>
      </c>
      <c r="C19" s="79">
        <f aca="true" t="shared" si="1" ref="C19:H19">C24-C14</f>
        <v>178</v>
      </c>
      <c r="D19" s="79">
        <f t="shared" si="1"/>
        <v>81</v>
      </c>
      <c r="E19" s="79">
        <f t="shared" si="1"/>
        <v>41</v>
      </c>
      <c r="F19" s="79">
        <f t="shared" si="1"/>
        <v>48</v>
      </c>
      <c r="G19" s="79">
        <f t="shared" si="1"/>
        <v>26</v>
      </c>
      <c r="H19" s="79">
        <f t="shared" si="1"/>
        <v>77</v>
      </c>
    </row>
    <row r="20" spans="1:8" ht="15" customHeight="1">
      <c r="A20" s="124" t="s">
        <v>10</v>
      </c>
      <c r="B20" s="124"/>
      <c r="C20" s="124"/>
      <c r="D20" s="124"/>
      <c r="E20" s="124"/>
      <c r="F20" s="124"/>
      <c r="G20" s="124"/>
      <c r="H20" s="124"/>
    </row>
    <row r="21" spans="1:8" ht="12.75">
      <c r="A21" s="93" t="s">
        <v>107</v>
      </c>
      <c r="B21" s="79">
        <v>1144</v>
      </c>
      <c r="C21" s="79">
        <v>532</v>
      </c>
      <c r="D21" s="79">
        <v>180</v>
      </c>
      <c r="E21" s="79">
        <v>140</v>
      </c>
      <c r="F21" s="6">
        <v>107</v>
      </c>
      <c r="G21" s="6">
        <v>49</v>
      </c>
      <c r="H21" s="6">
        <v>136</v>
      </c>
    </row>
    <row r="22" spans="1:8" ht="12.75">
      <c r="A22" s="93" t="s">
        <v>191</v>
      </c>
      <c r="B22" s="79">
        <v>1093</v>
      </c>
      <c r="C22" s="79">
        <v>500</v>
      </c>
      <c r="D22" s="79">
        <v>177</v>
      </c>
      <c r="E22" s="79">
        <v>132</v>
      </c>
      <c r="F22" s="6">
        <v>105</v>
      </c>
      <c r="G22" s="6">
        <v>48</v>
      </c>
      <c r="H22" s="6">
        <v>131</v>
      </c>
    </row>
    <row r="23" spans="1:8" ht="12.75">
      <c r="A23" s="93" t="s">
        <v>195</v>
      </c>
      <c r="B23" s="79">
        <v>1069</v>
      </c>
      <c r="C23" s="79">
        <v>494</v>
      </c>
      <c r="D23" s="79">
        <v>168</v>
      </c>
      <c r="E23" s="79">
        <v>121</v>
      </c>
      <c r="F23" s="6">
        <v>106</v>
      </c>
      <c r="G23" s="6">
        <v>50</v>
      </c>
      <c r="H23" s="6">
        <v>130</v>
      </c>
    </row>
    <row r="24" spans="1:8" ht="12.75">
      <c r="A24" s="93" t="s">
        <v>215</v>
      </c>
      <c r="B24" s="80">
        <v>985</v>
      </c>
      <c r="C24" s="80">
        <v>424</v>
      </c>
      <c r="D24" s="80">
        <v>170</v>
      </c>
      <c r="E24" s="80">
        <v>117</v>
      </c>
      <c r="F24" s="19">
        <v>103</v>
      </c>
      <c r="G24" s="19">
        <v>48</v>
      </c>
      <c r="H24" s="19">
        <v>123</v>
      </c>
    </row>
    <row r="25" spans="2:8" ht="12.75">
      <c r="B25" s="128" t="s">
        <v>6</v>
      </c>
      <c r="C25" s="133" t="s">
        <v>117</v>
      </c>
      <c r="D25" s="133"/>
      <c r="E25" s="133"/>
      <c r="F25" s="133"/>
      <c r="G25" s="133"/>
      <c r="H25" s="133"/>
    </row>
    <row r="26" spans="1:8" ht="12.75">
      <c r="A26" s="19"/>
      <c r="B26" s="129"/>
      <c r="C26" s="82" t="s">
        <v>111</v>
      </c>
      <c r="D26" s="81" t="s">
        <v>112</v>
      </c>
      <c r="E26" s="81" t="s">
        <v>113</v>
      </c>
      <c r="F26" s="81" t="s">
        <v>114</v>
      </c>
      <c r="G26" s="81" t="s">
        <v>115</v>
      </c>
      <c r="H26" s="82" t="s">
        <v>116</v>
      </c>
    </row>
    <row r="27" spans="1:8" ht="12.75">
      <c r="A27" s="124" t="s">
        <v>8</v>
      </c>
      <c r="B27" s="124"/>
      <c r="C27" s="124"/>
      <c r="D27" s="124"/>
      <c r="E27" s="124"/>
      <c r="F27" s="124"/>
      <c r="G27" s="124"/>
      <c r="H27" s="124"/>
    </row>
    <row r="28" spans="1:8" ht="12.75">
      <c r="A28" s="93" t="s">
        <v>107</v>
      </c>
      <c r="B28" s="79">
        <v>130</v>
      </c>
      <c r="C28" s="79">
        <v>51</v>
      </c>
      <c r="D28" s="79">
        <v>28</v>
      </c>
      <c r="E28" s="79">
        <v>27</v>
      </c>
      <c r="F28" s="6">
        <v>13</v>
      </c>
      <c r="G28" s="6">
        <v>7</v>
      </c>
      <c r="H28" s="6">
        <v>4</v>
      </c>
    </row>
    <row r="29" spans="1:8" ht="12.75">
      <c r="A29" s="93" t="s">
        <v>191</v>
      </c>
      <c r="B29" s="79">
        <v>127</v>
      </c>
      <c r="C29" s="79">
        <v>50</v>
      </c>
      <c r="D29" s="79">
        <v>27</v>
      </c>
      <c r="E29" s="79">
        <v>27</v>
      </c>
      <c r="F29" s="6">
        <v>12</v>
      </c>
      <c r="G29" s="6">
        <v>7</v>
      </c>
      <c r="H29" s="6">
        <v>4</v>
      </c>
    </row>
    <row r="30" spans="1:8" ht="12.75">
      <c r="A30" s="93" t="s">
        <v>195</v>
      </c>
      <c r="B30" s="79">
        <v>126</v>
      </c>
      <c r="C30" s="79">
        <v>47</v>
      </c>
      <c r="D30" s="79">
        <v>28</v>
      </c>
      <c r="E30" s="79">
        <v>28</v>
      </c>
      <c r="F30" s="6">
        <v>13</v>
      </c>
      <c r="G30" s="6">
        <v>6</v>
      </c>
      <c r="H30" s="6">
        <v>4</v>
      </c>
    </row>
    <row r="31" spans="1:8" ht="12.75">
      <c r="A31" s="93" t="s">
        <v>215</v>
      </c>
      <c r="B31" s="79">
        <v>126</v>
      </c>
      <c r="C31" s="79">
        <v>48</v>
      </c>
      <c r="D31" s="79">
        <v>26</v>
      </c>
      <c r="E31" s="79">
        <v>27</v>
      </c>
      <c r="F31" s="6">
        <v>15</v>
      </c>
      <c r="G31" s="6">
        <v>4</v>
      </c>
      <c r="H31" s="6">
        <v>5</v>
      </c>
    </row>
    <row r="32" spans="1:8" ht="12.75">
      <c r="A32" s="124" t="s">
        <v>41</v>
      </c>
      <c r="B32" s="124"/>
      <c r="C32" s="124"/>
      <c r="D32" s="124"/>
      <c r="E32" s="124"/>
      <c r="F32" s="124"/>
      <c r="G32" s="124"/>
      <c r="H32" s="124"/>
    </row>
    <row r="33" spans="1:8" ht="12.75">
      <c r="A33" s="93" t="s">
        <v>107</v>
      </c>
      <c r="B33" s="79">
        <v>561</v>
      </c>
      <c r="C33" s="79">
        <v>266</v>
      </c>
      <c r="D33" s="79">
        <v>109</v>
      </c>
      <c r="E33" s="79">
        <v>70</v>
      </c>
      <c r="F33" s="6">
        <v>61</v>
      </c>
      <c r="G33" s="6">
        <v>18</v>
      </c>
      <c r="H33" s="6">
        <v>37</v>
      </c>
    </row>
    <row r="34" spans="1:8" ht="12.75">
      <c r="A34" s="93" t="s">
        <v>191</v>
      </c>
      <c r="B34" s="79">
        <v>550</v>
      </c>
      <c r="C34" s="79">
        <v>253</v>
      </c>
      <c r="D34" s="79">
        <v>110</v>
      </c>
      <c r="E34" s="79">
        <v>71</v>
      </c>
      <c r="F34" s="6">
        <v>59</v>
      </c>
      <c r="G34" s="6">
        <v>19</v>
      </c>
      <c r="H34" s="6">
        <v>38</v>
      </c>
    </row>
    <row r="35" spans="1:8" ht="12.75">
      <c r="A35" s="93" t="s">
        <v>195</v>
      </c>
      <c r="B35" s="79">
        <v>536</v>
      </c>
      <c r="C35" s="79">
        <v>239</v>
      </c>
      <c r="D35" s="79">
        <v>110</v>
      </c>
      <c r="E35" s="79">
        <v>75</v>
      </c>
      <c r="F35" s="6">
        <v>57</v>
      </c>
      <c r="G35" s="6">
        <v>14</v>
      </c>
      <c r="H35" s="6">
        <v>41</v>
      </c>
    </row>
    <row r="36" spans="1:8" ht="12.75">
      <c r="A36" s="93" t="s">
        <v>215</v>
      </c>
      <c r="B36" s="79">
        <v>534</v>
      </c>
      <c r="C36" s="79">
        <v>238</v>
      </c>
      <c r="D36" s="79">
        <v>109</v>
      </c>
      <c r="E36" s="79">
        <v>73</v>
      </c>
      <c r="F36" s="6">
        <v>60</v>
      </c>
      <c r="G36" s="6">
        <v>12</v>
      </c>
      <c r="H36" s="6">
        <v>42</v>
      </c>
    </row>
    <row r="37" spans="1:8" ht="12.75">
      <c r="A37" s="124" t="s">
        <v>9</v>
      </c>
      <c r="B37" s="124"/>
      <c r="C37" s="124"/>
      <c r="D37" s="124"/>
      <c r="E37" s="124"/>
      <c r="F37" s="124"/>
      <c r="G37" s="124"/>
      <c r="H37" s="124"/>
    </row>
    <row r="38" spans="1:8" ht="12.75">
      <c r="A38" s="93" t="s">
        <v>107</v>
      </c>
      <c r="B38" s="79">
        <v>583</v>
      </c>
      <c r="C38" s="6">
        <v>261</v>
      </c>
      <c r="D38" s="6">
        <v>108</v>
      </c>
      <c r="E38" s="6">
        <v>59</v>
      </c>
      <c r="F38" s="6">
        <v>50</v>
      </c>
      <c r="G38" s="6">
        <v>33</v>
      </c>
      <c r="H38" s="6">
        <v>72</v>
      </c>
    </row>
    <row r="39" spans="1:8" ht="12.75">
      <c r="A39" s="93" t="s">
        <v>191</v>
      </c>
      <c r="B39" s="79">
        <f aca="true" t="shared" si="2" ref="B39:H40">B44-B34</f>
        <v>543</v>
      </c>
      <c r="C39" s="79">
        <f t="shared" si="2"/>
        <v>235</v>
      </c>
      <c r="D39" s="79">
        <f t="shared" si="2"/>
        <v>107</v>
      </c>
      <c r="E39" s="79">
        <f t="shared" si="2"/>
        <v>52</v>
      </c>
      <c r="F39" s="79">
        <f t="shared" si="2"/>
        <v>49</v>
      </c>
      <c r="G39" s="79">
        <f t="shared" si="2"/>
        <v>25</v>
      </c>
      <c r="H39" s="79">
        <f t="shared" si="2"/>
        <v>65</v>
      </c>
    </row>
    <row r="40" spans="1:8" ht="12.75">
      <c r="A40" s="93" t="s">
        <v>195</v>
      </c>
      <c r="B40" s="79">
        <f t="shared" si="2"/>
        <v>533</v>
      </c>
      <c r="C40" s="79">
        <f t="shared" si="2"/>
        <v>236</v>
      </c>
      <c r="D40" s="79">
        <f t="shared" si="2"/>
        <v>95</v>
      </c>
      <c r="E40" s="79">
        <f t="shared" si="2"/>
        <v>51</v>
      </c>
      <c r="F40" s="79">
        <f t="shared" si="2"/>
        <v>52</v>
      </c>
      <c r="G40" s="79">
        <f t="shared" si="2"/>
        <v>24</v>
      </c>
      <c r="H40" s="79">
        <f t="shared" si="2"/>
        <v>75</v>
      </c>
    </row>
    <row r="41" spans="1:8" ht="12.75">
      <c r="A41" s="93" t="s">
        <v>215</v>
      </c>
      <c r="B41" s="79">
        <f>B46-B36</f>
        <v>451</v>
      </c>
      <c r="C41" s="79">
        <f aca="true" t="shared" si="3" ref="C41:H41">C46-C36</f>
        <v>183</v>
      </c>
      <c r="D41" s="79">
        <f t="shared" si="3"/>
        <v>81</v>
      </c>
      <c r="E41" s="79">
        <f t="shared" si="3"/>
        <v>45</v>
      </c>
      <c r="F41" s="79">
        <f t="shared" si="3"/>
        <v>49</v>
      </c>
      <c r="G41" s="79">
        <f t="shared" si="3"/>
        <v>20</v>
      </c>
      <c r="H41" s="79">
        <f t="shared" si="3"/>
        <v>73</v>
      </c>
    </row>
    <row r="42" spans="1:8" ht="12.75">
      <c r="A42" s="124" t="s">
        <v>10</v>
      </c>
      <c r="B42" s="124"/>
      <c r="C42" s="124"/>
      <c r="D42" s="124"/>
      <c r="E42" s="124"/>
      <c r="F42" s="124"/>
      <c r="G42" s="124"/>
      <c r="H42" s="124"/>
    </row>
    <row r="43" spans="1:8" ht="12.75">
      <c r="A43" s="93" t="s">
        <v>107</v>
      </c>
      <c r="B43" s="79">
        <v>1144</v>
      </c>
      <c r="C43" s="79">
        <v>527</v>
      </c>
      <c r="D43" s="79">
        <v>217</v>
      </c>
      <c r="E43" s="79">
        <v>129</v>
      </c>
      <c r="F43" s="6">
        <v>111</v>
      </c>
      <c r="G43" s="6">
        <v>51</v>
      </c>
      <c r="H43" s="6">
        <v>109</v>
      </c>
    </row>
    <row r="44" spans="1:8" ht="12.75">
      <c r="A44" s="93" t="s">
        <v>191</v>
      </c>
      <c r="B44" s="79">
        <v>1093</v>
      </c>
      <c r="C44" s="79">
        <v>488</v>
      </c>
      <c r="D44" s="79">
        <v>217</v>
      </c>
      <c r="E44" s="79">
        <v>123</v>
      </c>
      <c r="F44" s="6">
        <v>108</v>
      </c>
      <c r="G44" s="6">
        <v>44</v>
      </c>
      <c r="H44" s="6">
        <v>103</v>
      </c>
    </row>
    <row r="45" spans="1:8" ht="12.75">
      <c r="A45" s="93" t="s">
        <v>195</v>
      </c>
      <c r="B45" s="79">
        <v>1069</v>
      </c>
      <c r="C45" s="79">
        <v>475</v>
      </c>
      <c r="D45" s="79">
        <v>205</v>
      </c>
      <c r="E45" s="79">
        <v>126</v>
      </c>
      <c r="F45" s="6">
        <v>109</v>
      </c>
      <c r="G45" s="6">
        <v>38</v>
      </c>
      <c r="H45" s="6">
        <v>116</v>
      </c>
    </row>
    <row r="46" spans="1:8" ht="12.75">
      <c r="A46" s="95" t="s">
        <v>215</v>
      </c>
      <c r="B46" s="80">
        <v>985</v>
      </c>
      <c r="C46" s="80">
        <v>421</v>
      </c>
      <c r="D46" s="80">
        <v>190</v>
      </c>
      <c r="E46" s="80">
        <v>118</v>
      </c>
      <c r="F46" s="19">
        <v>109</v>
      </c>
      <c r="G46" s="19">
        <v>32</v>
      </c>
      <c r="H46" s="19">
        <v>115</v>
      </c>
    </row>
    <row r="47" spans="1:5" ht="12.75">
      <c r="A47" s="93"/>
      <c r="B47" s="79"/>
      <c r="C47" s="79"/>
      <c r="D47" s="79"/>
      <c r="E47" s="79"/>
    </row>
    <row r="48" ht="12.75">
      <c r="A48" s="6" t="s">
        <v>108</v>
      </c>
    </row>
    <row r="49" ht="12.75">
      <c r="A49" s="6" t="s">
        <v>190</v>
      </c>
    </row>
  </sheetData>
  <sheetProtection/>
  <mergeCells count="13">
    <mergeCell ref="A20:H20"/>
    <mergeCell ref="B3:B4"/>
    <mergeCell ref="C3:H3"/>
    <mergeCell ref="A27:H27"/>
    <mergeCell ref="A32:H32"/>
    <mergeCell ref="A37:H37"/>
    <mergeCell ref="A42:H42"/>
    <mergeCell ref="A1:H1"/>
    <mergeCell ref="B25:B26"/>
    <mergeCell ref="C25:H25"/>
    <mergeCell ref="A5:H5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7 A11:A12 A16:A17 A21:A22 A28:A29 A33:A34 A38:A39 A43:A45 A8 A13 A18 A23 A30 A35 A40" numberStoredAsText="1"/>
    <ignoredError sqref="E26 E4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6">
      <selection activeCell="H31" sqref="H31"/>
    </sheetView>
  </sheetViews>
  <sheetFormatPr defaultColWidth="8.88671875" defaultRowHeight="15.75"/>
  <cols>
    <col min="1" max="1" width="7.4453125" style="6" customWidth="1"/>
    <col min="2" max="6" width="10.77734375" style="6" customWidth="1"/>
    <col min="7" max="16384" width="8.88671875" style="6" customWidth="1"/>
  </cols>
  <sheetData>
    <row r="1" spans="1:6" s="50" customFormat="1" ht="30" customHeight="1">
      <c r="A1" s="138" t="s">
        <v>119</v>
      </c>
      <c r="B1" s="139"/>
      <c r="C1" s="139"/>
      <c r="D1" s="139"/>
      <c r="E1" s="139"/>
      <c r="F1" s="139"/>
    </row>
    <row r="2" spans="1:6" ht="19.5" customHeight="1">
      <c r="A2" s="21"/>
      <c r="B2" s="129" t="s">
        <v>50</v>
      </c>
      <c r="C2" s="129"/>
      <c r="D2" s="129"/>
      <c r="E2" s="129"/>
      <c r="F2" s="129"/>
    </row>
    <row r="3" spans="2:6" ht="26.25" customHeight="1">
      <c r="B3" s="135" t="s">
        <v>34</v>
      </c>
      <c r="C3" s="135" t="s">
        <v>187</v>
      </c>
      <c r="D3" s="135" t="s">
        <v>118</v>
      </c>
      <c r="E3" s="135" t="s">
        <v>35</v>
      </c>
      <c r="F3" s="135" t="s">
        <v>36</v>
      </c>
    </row>
    <row r="4" spans="1:6" ht="4.5" customHeight="1">
      <c r="A4" s="19"/>
      <c r="B4" s="137"/>
      <c r="C4" s="137"/>
      <c r="D4" s="136"/>
      <c r="E4" s="136"/>
      <c r="F4" s="136"/>
    </row>
    <row r="5" spans="1:6" ht="12.75">
      <c r="A5" s="131" t="s">
        <v>8</v>
      </c>
      <c r="B5" s="131"/>
      <c r="C5" s="131"/>
      <c r="D5" s="131"/>
      <c r="E5" s="131"/>
      <c r="F5" s="131"/>
    </row>
    <row r="6" spans="1:6" ht="12.75">
      <c r="A6" s="93" t="s">
        <v>107</v>
      </c>
      <c r="B6" s="79">
        <v>1433</v>
      </c>
      <c r="C6" s="79">
        <v>51153167</v>
      </c>
      <c r="D6" s="79">
        <v>35697</v>
      </c>
      <c r="E6" s="79">
        <v>94830</v>
      </c>
      <c r="F6" s="79">
        <v>121249589</v>
      </c>
    </row>
    <row r="7" spans="1:6" ht="12.75">
      <c r="A7" s="93" t="s">
        <v>191</v>
      </c>
      <c r="B7" s="79">
        <v>1420</v>
      </c>
      <c r="C7" s="79">
        <v>49016723</v>
      </c>
      <c r="D7" s="79">
        <v>34519</v>
      </c>
      <c r="E7" s="79">
        <v>93290</v>
      </c>
      <c r="F7" s="79">
        <v>85005668</v>
      </c>
    </row>
    <row r="8" spans="1:6" ht="12.75">
      <c r="A8" s="93" t="s">
        <v>195</v>
      </c>
      <c r="B8" s="79">
        <v>1103</v>
      </c>
      <c r="C8" s="79">
        <v>39404032</v>
      </c>
      <c r="D8" s="79">
        <v>35724</v>
      </c>
      <c r="E8" s="79">
        <v>84390</v>
      </c>
      <c r="F8" s="79">
        <v>52403825</v>
      </c>
    </row>
    <row r="9" spans="1:6" ht="12.75">
      <c r="A9" s="93" t="s">
        <v>215</v>
      </c>
      <c r="B9" s="102">
        <v>1094</v>
      </c>
      <c r="C9" s="102">
        <v>42753489</v>
      </c>
      <c r="D9" s="102">
        <v>39080</v>
      </c>
      <c r="E9" s="102">
        <v>82928</v>
      </c>
      <c r="F9" s="102">
        <v>56598468</v>
      </c>
    </row>
    <row r="10" spans="1:6" ht="12.75">
      <c r="A10" s="124" t="s">
        <v>41</v>
      </c>
      <c r="B10" s="124"/>
      <c r="C10" s="124"/>
      <c r="D10" s="124"/>
      <c r="E10" s="124"/>
      <c r="F10" s="124"/>
    </row>
    <row r="11" spans="1:6" ht="12.75">
      <c r="A11" s="93" t="s">
        <v>107</v>
      </c>
      <c r="B11" s="79">
        <v>4904</v>
      </c>
      <c r="C11" s="79">
        <v>176465148</v>
      </c>
      <c r="D11" s="79">
        <v>35982</v>
      </c>
      <c r="E11" s="79">
        <v>372794</v>
      </c>
      <c r="F11" s="79">
        <v>419498338</v>
      </c>
    </row>
    <row r="12" spans="1:6" ht="12.75">
      <c r="A12" s="93" t="s">
        <v>191</v>
      </c>
      <c r="B12" s="79">
        <v>5051</v>
      </c>
      <c r="C12" s="79">
        <v>177454819</v>
      </c>
      <c r="D12" s="79">
        <v>35130</v>
      </c>
      <c r="E12" s="79">
        <v>382652</v>
      </c>
      <c r="F12" s="79">
        <v>381703101</v>
      </c>
    </row>
    <row r="13" spans="1:6" ht="12.75">
      <c r="A13" s="93" t="s">
        <v>195</v>
      </c>
      <c r="B13" s="79">
        <v>4760</v>
      </c>
      <c r="C13" s="79">
        <v>171398480</v>
      </c>
      <c r="D13" s="79">
        <v>36009</v>
      </c>
      <c r="E13" s="79">
        <v>372821</v>
      </c>
      <c r="F13" s="79">
        <v>338803251</v>
      </c>
    </row>
    <row r="14" spans="1:6" ht="12.75">
      <c r="A14" s="93" t="s">
        <v>215</v>
      </c>
      <c r="B14" s="102">
        <v>4708</v>
      </c>
      <c r="C14" s="102">
        <v>170054663</v>
      </c>
      <c r="D14" s="102">
        <v>36118</v>
      </c>
      <c r="E14" s="102">
        <v>367365</v>
      </c>
      <c r="F14" s="102">
        <v>327928699</v>
      </c>
    </row>
    <row r="15" spans="1:6" ht="12.75">
      <c r="A15" s="124" t="s">
        <v>9</v>
      </c>
      <c r="B15" s="124"/>
      <c r="C15" s="124"/>
      <c r="D15" s="124"/>
      <c r="E15" s="124"/>
      <c r="F15" s="124"/>
    </row>
    <row r="16" spans="1:6" ht="12.75">
      <c r="A16" s="93" t="s">
        <v>107</v>
      </c>
      <c r="B16" s="79">
        <f aca="true" t="shared" si="0" ref="B16:F19">B21-B11</f>
        <v>14412</v>
      </c>
      <c r="C16" s="79">
        <f t="shared" si="0"/>
        <v>588168345</v>
      </c>
      <c r="D16" s="79">
        <f t="shared" si="0"/>
        <v>3603</v>
      </c>
      <c r="E16" s="79">
        <f t="shared" si="0"/>
        <v>1320560</v>
      </c>
      <c r="F16" s="79">
        <f t="shared" si="0"/>
        <v>2567546946</v>
      </c>
    </row>
    <row r="17" spans="1:6" ht="12.75">
      <c r="A17" s="93" t="s">
        <v>191</v>
      </c>
      <c r="B17" s="79">
        <f t="shared" si="0"/>
        <v>14091</v>
      </c>
      <c r="C17" s="79">
        <f t="shared" si="0"/>
        <v>556077571</v>
      </c>
      <c r="D17" s="79">
        <f t="shared" si="0"/>
        <v>3190</v>
      </c>
      <c r="E17" s="79">
        <f t="shared" si="0"/>
        <v>1277459</v>
      </c>
      <c r="F17" s="79">
        <f t="shared" si="0"/>
        <v>2663376264</v>
      </c>
    </row>
    <row r="18" spans="1:6" ht="12.75">
      <c r="A18" s="93" t="s">
        <v>195</v>
      </c>
      <c r="B18" s="79">
        <f t="shared" si="0"/>
        <v>13916</v>
      </c>
      <c r="C18" s="79">
        <f t="shared" si="0"/>
        <v>570508054</v>
      </c>
      <c r="D18" s="79">
        <f t="shared" si="0"/>
        <v>3717</v>
      </c>
      <c r="E18" s="79">
        <f t="shared" si="0"/>
        <v>1247359</v>
      </c>
      <c r="F18" s="79">
        <f t="shared" si="0"/>
        <v>2567342468</v>
      </c>
    </row>
    <row r="19" spans="1:6" ht="12.75">
      <c r="A19" s="93" t="s">
        <v>215</v>
      </c>
      <c r="B19" s="79">
        <f t="shared" si="0"/>
        <v>13876</v>
      </c>
      <c r="C19" s="79">
        <f t="shared" si="0"/>
        <v>556371436</v>
      </c>
      <c r="D19" s="79">
        <f t="shared" si="0"/>
        <v>2971</v>
      </c>
      <c r="E19" s="79">
        <f t="shared" si="0"/>
        <v>1243860</v>
      </c>
      <c r="F19" s="79">
        <f t="shared" si="0"/>
        <v>2407227546</v>
      </c>
    </row>
    <row r="20" spans="1:6" ht="12.75">
      <c r="A20" s="124" t="s">
        <v>10</v>
      </c>
      <c r="B20" s="124"/>
      <c r="C20" s="124"/>
      <c r="D20" s="124"/>
      <c r="E20" s="124"/>
      <c r="F20" s="124"/>
    </row>
    <row r="21" spans="1:6" ht="12.75">
      <c r="A21" s="93" t="s">
        <v>107</v>
      </c>
      <c r="B21" s="79">
        <v>19316</v>
      </c>
      <c r="C21" s="79">
        <v>764633493</v>
      </c>
      <c r="D21" s="79">
        <v>39585</v>
      </c>
      <c r="E21" s="79">
        <v>1693354</v>
      </c>
      <c r="F21" s="79">
        <v>2987045284</v>
      </c>
    </row>
    <row r="22" spans="1:6" ht="12.75">
      <c r="A22" s="93" t="s">
        <v>191</v>
      </c>
      <c r="B22" s="79">
        <v>19142</v>
      </c>
      <c r="C22" s="79">
        <v>733532390</v>
      </c>
      <c r="D22" s="79">
        <v>38320</v>
      </c>
      <c r="E22" s="79">
        <v>1660111</v>
      </c>
      <c r="F22" s="79">
        <v>3045079365</v>
      </c>
    </row>
    <row r="23" spans="1:6" ht="12.75">
      <c r="A23" s="93" t="s">
        <v>195</v>
      </c>
      <c r="B23" s="79">
        <v>18676</v>
      </c>
      <c r="C23" s="79">
        <v>741906534</v>
      </c>
      <c r="D23" s="79">
        <v>39726</v>
      </c>
      <c r="E23" s="79">
        <v>1620180</v>
      </c>
      <c r="F23" s="79">
        <v>2906145719</v>
      </c>
    </row>
    <row r="24" spans="1:6" ht="12.75">
      <c r="A24" s="93" t="s">
        <v>215</v>
      </c>
      <c r="B24" s="103">
        <v>18584</v>
      </c>
      <c r="C24" s="103">
        <v>726426099</v>
      </c>
      <c r="D24" s="103">
        <v>39089</v>
      </c>
      <c r="E24" s="103">
        <v>1611225</v>
      </c>
      <c r="F24" s="103">
        <v>2735156245</v>
      </c>
    </row>
    <row r="25" spans="1:6" ht="19.5" customHeight="1">
      <c r="A25" s="19"/>
      <c r="B25" s="129" t="s">
        <v>120</v>
      </c>
      <c r="C25" s="129"/>
      <c r="D25" s="129"/>
      <c r="E25" s="129"/>
      <c r="F25" s="129"/>
    </row>
    <row r="26" spans="2:6" ht="23.25" customHeight="1">
      <c r="B26" s="134" t="s">
        <v>34</v>
      </c>
      <c r="C26" s="134" t="s">
        <v>187</v>
      </c>
      <c r="D26" s="134" t="s">
        <v>118</v>
      </c>
      <c r="E26" s="134" t="s">
        <v>35</v>
      </c>
      <c r="F26" s="134" t="s">
        <v>36</v>
      </c>
    </row>
    <row r="27" spans="1:6" ht="4.5" customHeight="1">
      <c r="A27" s="19"/>
      <c r="B27" s="127"/>
      <c r="C27" s="127"/>
      <c r="D27" s="127"/>
      <c r="E27" s="127"/>
      <c r="F27" s="127"/>
    </row>
    <row r="28" spans="1:6" ht="14.25" customHeight="1">
      <c r="A28" s="93" t="s">
        <v>107</v>
      </c>
      <c r="B28" s="102">
        <v>1853</v>
      </c>
      <c r="C28" s="102">
        <v>77338335</v>
      </c>
      <c r="D28" s="102">
        <v>41737</v>
      </c>
      <c r="E28" s="102">
        <v>96624</v>
      </c>
      <c r="F28" s="102">
        <v>44474916</v>
      </c>
    </row>
    <row r="29" spans="1:6" ht="14.25" customHeight="1">
      <c r="A29" s="93" t="s">
        <v>191</v>
      </c>
      <c r="B29" s="102">
        <v>1909</v>
      </c>
      <c r="C29" s="102">
        <v>74562236</v>
      </c>
      <c r="D29" s="102">
        <v>39058</v>
      </c>
      <c r="E29" s="102">
        <v>99367</v>
      </c>
      <c r="F29" s="102">
        <v>41401289</v>
      </c>
    </row>
    <row r="30" spans="1:6" ht="14.25" customHeight="1">
      <c r="A30" s="93" t="s">
        <v>195</v>
      </c>
      <c r="B30" s="102">
        <v>1907</v>
      </c>
      <c r="C30" s="102">
        <v>73512062</v>
      </c>
      <c r="D30" s="102">
        <v>38549</v>
      </c>
      <c r="E30" s="102">
        <v>99729</v>
      </c>
      <c r="F30" s="102">
        <v>41243628</v>
      </c>
    </row>
    <row r="31" spans="1:6" ht="14.25" customHeight="1">
      <c r="A31" s="93" t="s">
        <v>215</v>
      </c>
      <c r="B31" s="102">
        <v>1906</v>
      </c>
      <c r="C31" s="102">
        <v>70799818</v>
      </c>
      <c r="D31" s="102">
        <v>37146</v>
      </c>
      <c r="E31" s="102">
        <v>100154</v>
      </c>
      <c r="F31" s="102">
        <v>40705588</v>
      </c>
    </row>
    <row r="32" spans="1:6" ht="14.25" customHeight="1">
      <c r="A32" s="124" t="s">
        <v>41</v>
      </c>
      <c r="B32" s="124"/>
      <c r="C32" s="124"/>
      <c r="D32" s="124"/>
      <c r="E32" s="124"/>
      <c r="F32" s="124"/>
    </row>
    <row r="33" spans="1:6" ht="14.25" customHeight="1">
      <c r="A33" s="93" t="s">
        <v>107</v>
      </c>
      <c r="B33" s="102">
        <v>9895</v>
      </c>
      <c r="C33" s="102">
        <v>405822750</v>
      </c>
      <c r="D33" s="102">
        <v>41015</v>
      </c>
      <c r="E33" s="102">
        <v>560861</v>
      </c>
      <c r="F33" s="102">
        <v>244742439</v>
      </c>
    </row>
    <row r="34" spans="1:6" ht="14.25" customHeight="1">
      <c r="A34" s="93" t="s">
        <v>191</v>
      </c>
      <c r="B34" s="102">
        <v>10404</v>
      </c>
      <c r="C34" s="102">
        <v>407884413</v>
      </c>
      <c r="D34" s="102">
        <v>39206</v>
      </c>
      <c r="E34" s="102">
        <v>585635</v>
      </c>
      <c r="F34" s="102">
        <v>228705154</v>
      </c>
    </row>
    <row r="35" spans="1:6" ht="14.25" customHeight="1">
      <c r="A35" s="93" t="s">
        <v>195</v>
      </c>
      <c r="B35" s="102">
        <v>10501</v>
      </c>
      <c r="C35" s="102">
        <v>401595036</v>
      </c>
      <c r="D35" s="102">
        <v>38243</v>
      </c>
      <c r="E35" s="102">
        <v>587373</v>
      </c>
      <c r="F35" s="102">
        <v>218041407</v>
      </c>
    </row>
    <row r="36" spans="1:6" ht="14.25" customHeight="1">
      <c r="A36" s="93" t="s">
        <v>215</v>
      </c>
      <c r="B36" s="102">
        <v>10375</v>
      </c>
      <c r="C36" s="102">
        <v>386232993</v>
      </c>
      <c r="D36" s="102">
        <v>37228</v>
      </c>
      <c r="E36" s="102">
        <v>576929</v>
      </c>
      <c r="F36" s="102">
        <v>20885974</v>
      </c>
    </row>
    <row r="37" spans="1:6" ht="14.25" customHeight="1">
      <c r="A37" s="124" t="s">
        <v>9</v>
      </c>
      <c r="B37" s="124"/>
      <c r="C37" s="124"/>
      <c r="D37" s="124"/>
      <c r="E37" s="124"/>
      <c r="F37" s="124"/>
    </row>
    <row r="38" spans="1:6" ht="12.75">
      <c r="A38" s="93" t="s">
        <v>107</v>
      </c>
      <c r="B38" s="102">
        <v>17025</v>
      </c>
      <c r="C38" s="102">
        <v>681192501</v>
      </c>
      <c r="D38" s="102">
        <f>+C38/B38</f>
        <v>40011.30696035242</v>
      </c>
      <c r="E38" s="102">
        <v>1226901</v>
      </c>
      <c r="F38" s="102">
        <v>667500287</v>
      </c>
    </row>
    <row r="39" spans="1:6" ht="12.75">
      <c r="A39" s="93" t="s">
        <v>191</v>
      </c>
      <c r="B39" s="102">
        <f aca="true" t="shared" si="1" ref="B39:C41">B44-B34</f>
        <v>16709</v>
      </c>
      <c r="C39" s="102">
        <f t="shared" si="1"/>
        <v>688759541</v>
      </c>
      <c r="D39" s="102">
        <f>+C39/B39</f>
        <v>41220.87144652582</v>
      </c>
      <c r="E39" s="102">
        <f aca="true" t="shared" si="2" ref="E39:F41">E44-E34</f>
        <v>1225951</v>
      </c>
      <c r="F39" s="102">
        <f t="shared" si="2"/>
        <v>679340468</v>
      </c>
    </row>
    <row r="40" spans="1:6" ht="12.75">
      <c r="A40" s="93" t="s">
        <v>195</v>
      </c>
      <c r="B40" s="102">
        <f t="shared" si="1"/>
        <v>16797</v>
      </c>
      <c r="C40" s="102">
        <f t="shared" si="1"/>
        <v>694550832</v>
      </c>
      <c r="D40" s="102">
        <f>D45-D35</f>
        <v>1911</v>
      </c>
      <c r="E40" s="102">
        <f t="shared" si="2"/>
        <v>1200416</v>
      </c>
      <c r="F40" s="102">
        <f t="shared" si="2"/>
        <v>702372787</v>
      </c>
    </row>
    <row r="41" spans="1:6" ht="12.75">
      <c r="A41" s="93" t="s">
        <v>215</v>
      </c>
      <c r="B41" s="102">
        <f t="shared" si="1"/>
        <v>16117</v>
      </c>
      <c r="C41" s="102">
        <f t="shared" si="1"/>
        <v>634471944</v>
      </c>
      <c r="D41" s="102">
        <f>D46-D36</f>
        <v>1301</v>
      </c>
      <c r="E41" s="102">
        <f t="shared" si="2"/>
        <v>1165012</v>
      </c>
      <c r="F41" s="102">
        <f t="shared" si="2"/>
        <v>856383627</v>
      </c>
    </row>
    <row r="42" spans="1:6" ht="12.75">
      <c r="A42" s="124" t="s">
        <v>10</v>
      </c>
      <c r="B42" s="124"/>
      <c r="C42" s="124"/>
      <c r="D42" s="124"/>
      <c r="E42" s="124"/>
      <c r="F42" s="124"/>
    </row>
    <row r="43" spans="1:6" ht="12.75">
      <c r="A43" s="93" t="s">
        <v>107</v>
      </c>
      <c r="B43" s="102">
        <v>26920</v>
      </c>
      <c r="C43" s="102">
        <v>1087015251</v>
      </c>
      <c r="D43" s="102">
        <v>40379</v>
      </c>
      <c r="E43" s="102">
        <v>1787762</v>
      </c>
      <c r="F43" s="102">
        <v>912242726</v>
      </c>
    </row>
    <row r="44" spans="1:6" ht="12.75">
      <c r="A44" s="93" t="s">
        <v>191</v>
      </c>
      <c r="B44" s="102">
        <v>27113</v>
      </c>
      <c r="C44" s="102">
        <v>1096643954</v>
      </c>
      <c r="D44" s="102">
        <v>40447</v>
      </c>
      <c r="E44" s="102">
        <v>1811586</v>
      </c>
      <c r="F44" s="102">
        <v>908045622</v>
      </c>
    </row>
    <row r="45" spans="1:6" ht="12.75">
      <c r="A45" s="93" t="s">
        <v>195</v>
      </c>
      <c r="B45" s="102">
        <v>27298</v>
      </c>
      <c r="C45" s="102">
        <v>1096145868</v>
      </c>
      <c r="D45" s="102">
        <v>40154</v>
      </c>
      <c r="E45" s="102">
        <v>1787789</v>
      </c>
      <c r="F45" s="102">
        <v>920414194</v>
      </c>
    </row>
    <row r="46" spans="1:6" ht="12.75">
      <c r="A46" s="95" t="s">
        <v>215</v>
      </c>
      <c r="B46" s="103">
        <v>26492</v>
      </c>
      <c r="C46" s="103">
        <v>1020704937</v>
      </c>
      <c r="D46" s="103">
        <v>38529</v>
      </c>
      <c r="E46" s="103">
        <v>1741941</v>
      </c>
      <c r="F46" s="103">
        <v>877269601</v>
      </c>
    </row>
    <row r="47" ht="12.75" customHeight="1">
      <c r="A47" s="6" t="s">
        <v>108</v>
      </c>
    </row>
    <row r="48" ht="12.75">
      <c r="A48" s="6" t="s">
        <v>189</v>
      </c>
    </row>
  </sheetData>
  <sheetProtection/>
  <mergeCells count="20">
    <mergeCell ref="C3:C4"/>
    <mergeCell ref="B3:B4"/>
    <mergeCell ref="A20:F20"/>
    <mergeCell ref="D3:D4"/>
    <mergeCell ref="A1:F1"/>
    <mergeCell ref="A5:F5"/>
    <mergeCell ref="A10:F10"/>
    <mergeCell ref="A15:F15"/>
    <mergeCell ref="B2:F2"/>
    <mergeCell ref="E3:E4"/>
    <mergeCell ref="A37:F37"/>
    <mergeCell ref="A42:F42"/>
    <mergeCell ref="B26:B27"/>
    <mergeCell ref="C26:C27"/>
    <mergeCell ref="A32:F32"/>
    <mergeCell ref="F3:F4"/>
    <mergeCell ref="D26:D27"/>
    <mergeCell ref="E26:E27"/>
    <mergeCell ref="F26:F27"/>
    <mergeCell ref="B25:F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39" formula="1"/>
    <ignoredError sqref="A28:A30 A33:A35 A38:A40 A43:A45 A6:A8 A11:A13 A16:A18 A21:A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Rosalia Giambrone</cp:lastModifiedBy>
  <cp:lastPrinted>2014-11-04T11:31:03Z</cp:lastPrinted>
  <dcterms:created xsi:type="dcterms:W3CDTF">2006-09-08T10:07:35Z</dcterms:created>
  <dcterms:modified xsi:type="dcterms:W3CDTF">2014-11-13T10:04:45Z</dcterms:modified>
  <cp:category/>
  <cp:version/>
  <cp:contentType/>
  <cp:contentStatus/>
</cp:coreProperties>
</file>