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945" activeTab="3"/>
  </bookViews>
  <sheets>
    <sheet name="Tav 5.1 OK" sheetId="1" r:id="rId1"/>
    <sheet name="Tav 5.2 OK" sheetId="2" r:id="rId2"/>
    <sheet name="Tav. 5.3 OK" sheetId="3" r:id="rId3"/>
    <sheet name="Tav. 5.4 OK" sheetId="4" r:id="rId4"/>
    <sheet name="Tav. 5.5 OK" sheetId="5" r:id="rId5"/>
    <sheet name="Tav. 5.6 " sheetId="6" r:id="rId6"/>
    <sheet name="Tav. 5.7 OK" sheetId="7" r:id="rId7"/>
  </sheets>
  <externalReferences>
    <externalReference r:id="rId10"/>
  </externalReferences>
  <definedNames>
    <definedName name="appo_contatore">#REF!</definedName>
    <definedName name="appoFonte">#REF!</definedName>
    <definedName name="appoTitolo">#REF!</definedName>
    <definedName name="box">#REF!</definedName>
    <definedName name="Fonte">#REF!</definedName>
    <definedName name="Lcolonna1">#REF!</definedName>
    <definedName name="titolo9">'[1]Titoli'!#REF!</definedName>
  </definedNames>
  <calcPr fullCalcOnLoad="1"/>
</workbook>
</file>

<file path=xl/sharedStrings.xml><?xml version="1.0" encoding="utf-8"?>
<sst xmlns="http://schemas.openxmlformats.org/spreadsheetml/2006/main" count="192" uniqueCount="75">
  <si>
    <t>Contributi sociali</t>
  </si>
  <si>
    <t>Previdenza</t>
  </si>
  <si>
    <t>Assistenza</t>
  </si>
  <si>
    <t>Totale</t>
  </si>
  <si>
    <t>Numero</t>
  </si>
  <si>
    <t>Importo</t>
  </si>
  <si>
    <t>Sicilia</t>
  </si>
  <si>
    <t>Italia</t>
  </si>
  <si>
    <t>Agrigento</t>
  </si>
  <si>
    <t>Caltanissetta</t>
  </si>
  <si>
    <t>Catania</t>
  </si>
  <si>
    <t>Enna</t>
  </si>
  <si>
    <t>Messina</t>
  </si>
  <si>
    <t>Palermo</t>
  </si>
  <si>
    <t>Siracusa</t>
  </si>
  <si>
    <t>Trapani</t>
  </si>
  <si>
    <t>Ragusa</t>
  </si>
  <si>
    <t>Nord-Centro</t>
  </si>
  <si>
    <t>Fonte: Elaborazione su dati ISTAT</t>
  </si>
  <si>
    <t>Prestazioni sociali</t>
  </si>
  <si>
    <t>Fonte: Elaborazione su dati INPS</t>
  </si>
  <si>
    <t>Anni</t>
  </si>
  <si>
    <t>% rispetto all'Italia</t>
  </si>
  <si>
    <t>Sud-Isole</t>
  </si>
  <si>
    <t>IVS</t>
  </si>
  <si>
    <t>Indennitarie</t>
  </si>
  <si>
    <t>Assistenziali</t>
  </si>
  <si>
    <t>Comparto privato</t>
  </si>
  <si>
    <t>Comparto pubblico</t>
  </si>
  <si>
    <t>Italia = 100</t>
  </si>
  <si>
    <t>Tavola 5.1  Ore autorizzate per trattamenti di Integrazione Salariale</t>
  </si>
  <si>
    <t>Gestione industria</t>
  </si>
  <si>
    <t>Interventi ordinari</t>
  </si>
  <si>
    <t>Interventi straordinari</t>
  </si>
  <si>
    <t>Operai</t>
  </si>
  <si>
    <t>Impiegati</t>
  </si>
  <si>
    <t>Altre attività</t>
  </si>
  <si>
    <t>-</t>
  </si>
  <si>
    <t>Tavola 5.2  Ore autorizzate per trattamenti di Integrazione Salariale</t>
  </si>
  <si>
    <t>Gestione edilizia</t>
  </si>
  <si>
    <t>Edilizia</t>
  </si>
  <si>
    <t>Lapidei</t>
  </si>
  <si>
    <t>Industria</t>
  </si>
  <si>
    <t>Artigianato</t>
  </si>
  <si>
    <t>Agricoltura</t>
  </si>
  <si>
    <t>Per conto dello Stato</t>
  </si>
  <si>
    <t>Denunciati</t>
  </si>
  <si>
    <t>Indennizzati</t>
  </si>
  <si>
    <t>Fonte: Elaborazione su dati INAIL</t>
  </si>
  <si>
    <r>
      <t xml:space="preserve">Importo </t>
    </r>
    <r>
      <rPr>
        <i/>
        <sz val="10"/>
        <rFont val="Arial"/>
        <family val="2"/>
      </rPr>
      <t xml:space="preserve">(milioni di euro) </t>
    </r>
  </si>
  <si>
    <t>Tavola 5.5  Pensioni IVS, indennitarie e assistenziali (importo in milioni di euro)</t>
  </si>
  <si>
    <t xml:space="preserve">                   per funzione (in milioni di euro)</t>
  </si>
  <si>
    <t>Numero presidi</t>
  </si>
  <si>
    <t xml:space="preserve">Numero posti letto </t>
  </si>
  <si>
    <t>Persone ospitate al 31 dicembre</t>
  </si>
  <si>
    <t>Minori (0-17 anni)</t>
  </si>
  <si>
    <t>Adulti (18-64 anni)</t>
  </si>
  <si>
    <t xml:space="preserve">Anziani (&gt;65 anni) </t>
  </si>
  <si>
    <t>2009</t>
  </si>
  <si>
    <t>2010</t>
  </si>
  <si>
    <t>Tavola 5.6  Presidi residenziali socioassistenziali, posti letto e ospiti presenti al 31 dicembre</t>
  </si>
  <si>
    <t>Tavola 5.7  Prestazioni e contributi sociali degli enti di previdenza</t>
  </si>
  <si>
    <t>Province - 2011</t>
  </si>
  <si>
    <t>Tavola 5.3 Infortuni denunciati e indennizzati (*) per settore</t>
  </si>
  <si>
    <t>2011</t>
  </si>
  <si>
    <t>Province - 2012</t>
  </si>
  <si>
    <t>Ripartizioni - 2012</t>
  </si>
  <si>
    <t>(*) i dati degli infortuni indennizzati si riferiscono al 30.04.2013</t>
  </si>
  <si>
    <t>2012</t>
  </si>
  <si>
    <t>Tav. 5.4  Pensioni dei comparti privato e pubblico</t>
  </si>
  <si>
    <t>2013</t>
  </si>
  <si>
    <t>Province - 2013</t>
  </si>
  <si>
    <t>Ripartizioni - 2013</t>
  </si>
  <si>
    <t>Importo medio di un caso
(in euro)</t>
  </si>
  <si>
    <t>n. d.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</si>
</sst>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00"/>
    <numFmt numFmtId="178" formatCode="#,##0.0_ ;\-#,##0.0\ "/>
    <numFmt numFmtId="179" formatCode="#,##0.00_ ;\-#,##0.00\ "/>
    <numFmt numFmtId="180" formatCode="General_)"/>
    <numFmt numFmtId="181" formatCode="#,##0;[Red]#,##0"/>
    <numFmt numFmtId="182" formatCode="#,##0.0"/>
    <numFmt numFmtId="183" formatCode="#,##0.000"/>
    <numFmt numFmtId="184" formatCode="_-* #,##0_-;\-* #,##0_-;_-* &quot;-&quot;??_-;_-@_-"/>
    <numFmt numFmtId="185" formatCode="#,##0;\-\ #,##0;_-\ &quot;- &quot;"/>
    <numFmt numFmtId="186" formatCode="0.000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L.&quot;#,##0_);\(&quot;L.&quot;#,##0\)"/>
    <numFmt numFmtId="196" formatCode="&quot;L.&quot;#,##0_);[Red]\(&quot;L.&quot;#,##0\)"/>
    <numFmt numFmtId="197" formatCode="&quot;L.&quot;#,##0.00_);\(&quot;L.&quot;#,##0.00\)"/>
    <numFmt numFmtId="198" formatCode="&quot;L.&quot;#,##0.00_);[Red]\(&quot;L.&quot;#,##0.00\)"/>
    <numFmt numFmtId="199" formatCode="_(&quot;L.&quot;* #,##0_);_(&quot;L.&quot;* \(#,##0\);_(&quot;L.&quot;* &quot;-&quot;_);_(@_)"/>
    <numFmt numFmtId="200" formatCode="_(&quot;L.&quot;* #,##0.00_);_(&quot;L.&quot;* \(#,##0.00\);_(&quot;L.&quot;* &quot;-&quot;??_);_(@_)"/>
    <numFmt numFmtId="201" formatCode="_(* #,##0.0_);_(* \(#,##0.0\);_(* &quot;-&quot;?_);_(@_)"/>
    <numFmt numFmtId="202" formatCode="&quot;Sì&quot;;&quot;Sì&quot;;&quot;No&quot;"/>
    <numFmt numFmtId="203" formatCode="&quot;Vero&quot;;&quot;Vero&quot;;&quot;Falso&quot;"/>
    <numFmt numFmtId="204" formatCode="&quot;Attivo&quot;;&quot;Attivo&quot;;&quot;Disattivo&quot;"/>
    <numFmt numFmtId="205" formatCode="[$€-2]\ #.##000_);[Red]\([$€-2]\ #.##000\)"/>
    <numFmt numFmtId="206" formatCode="#,##0.000_ ;\-#,##0.000\ "/>
    <numFmt numFmtId="207" formatCode="&quot;Attivo&quot;;&quot;Attivo&quot;;&quot;Inattivo&quot;"/>
  </numFmts>
  <fonts count="45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185" fontId="0" fillId="0" borderId="0" applyFont="0" applyFill="0" applyBorder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0" fontId="0" fillId="0" borderId="0" xfId="44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70" fontId="0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>
      <alignment horizontal="left" indent="1"/>
    </xf>
    <xf numFmtId="49" fontId="4" fillId="0" borderId="0" xfId="0" applyNumberFormat="1" applyFont="1" applyBorder="1" applyAlignment="1">
      <alignment horizontal="left" wrapText="1"/>
    </xf>
    <xf numFmtId="175" fontId="4" fillId="0" borderId="0" xfId="0" applyNumberFormat="1" applyFont="1" applyBorder="1" applyAlignment="1">
      <alignment horizontal="right" indent="1"/>
    </xf>
    <xf numFmtId="49" fontId="0" fillId="0" borderId="10" xfId="0" applyNumberFormat="1" applyFont="1" applyBorder="1" applyAlignment="1">
      <alignment/>
    </xf>
    <xf numFmtId="170" fontId="0" fillId="0" borderId="10" xfId="44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70" fontId="0" fillId="0" borderId="0" xfId="44" applyNumberFormat="1" applyFont="1" applyAlignment="1">
      <alignment horizontal="right"/>
    </xf>
    <xf numFmtId="0" fontId="0" fillId="0" borderId="0" xfId="0" applyFont="1" applyAlignment="1">
      <alignment horizontal="left"/>
    </xf>
    <xf numFmtId="170" fontId="0" fillId="0" borderId="0" xfId="44" applyNumberFormat="1" applyFont="1" applyFill="1" applyBorder="1" applyAlignment="1">
      <alignment horizontal="right"/>
    </xf>
    <xf numFmtId="178" fontId="4" fillId="0" borderId="0" xfId="44" applyNumberFormat="1" applyFont="1" applyBorder="1" applyAlignment="1">
      <alignment horizontal="right"/>
    </xf>
    <xf numFmtId="170" fontId="0" fillId="0" borderId="10" xfId="44" applyNumberFormat="1" applyFont="1" applyBorder="1" applyAlignment="1">
      <alignment horizontal="center"/>
    </xf>
    <xf numFmtId="170" fontId="0" fillId="0" borderId="0" xfId="44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82" fontId="4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44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44" applyNumberFormat="1" applyFont="1" applyAlignment="1">
      <alignment horizontal="right"/>
    </xf>
    <xf numFmtId="182" fontId="4" fillId="0" borderId="0" xfId="44" applyNumberFormat="1" applyFont="1" applyAlignment="1">
      <alignment horizontal="right"/>
    </xf>
    <xf numFmtId="175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178" fontId="0" fillId="0" borderId="0" xfId="44" applyNumberFormat="1" applyFont="1" applyAlignment="1">
      <alignment horizontal="right"/>
    </xf>
    <xf numFmtId="175" fontId="2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206" fontId="0" fillId="0" borderId="0" xfId="44" applyNumberFormat="1" applyFont="1" applyAlignment="1">
      <alignment horizontal="right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44" fillId="0" borderId="0" xfId="0" applyFont="1" applyAlignment="1">
      <alignment/>
    </xf>
    <xf numFmtId="170" fontId="0" fillId="0" borderId="0" xfId="0" applyNumberFormat="1" applyFont="1" applyBorder="1" applyAlignment="1">
      <alignment/>
    </xf>
    <xf numFmtId="178" fontId="4" fillId="0" borderId="10" xfId="44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left" wrapText="1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Nuovo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533650" y="0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16242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416242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16242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416242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16242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416242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533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41624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41624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416242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416242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416242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416242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428875" y="0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2428875" y="1533525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0576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40576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057650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4057650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0576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0576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533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0576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40576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2428875" y="1533525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40576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40576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40576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40576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5505450" y="5353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Bilanci consuntivi degli enti previdenziali (R 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 Il totale prestazioni deve essere aumentato di 197 milioni di euro per includere le prestazioni sociali sanitarie erogate nel 2001.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323975" y="5972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Bilanci consuntivi degli enti previdenziali (R 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 Il totale prestazioni deve essere aumentato di 197 milioni di euro per includere le prestazioni sociali sanitarie erogate nel 2001.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la02vs\home\capitol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Box"/>
      <sheetName val="Note"/>
      <sheetName val="Titoli"/>
      <sheetName val="D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H9" sqref="H9:L15"/>
    </sheetView>
  </sheetViews>
  <sheetFormatPr defaultColWidth="9.140625" defaultRowHeight="12.75"/>
  <cols>
    <col min="1" max="1" width="12.7109375" style="3" customWidth="1"/>
    <col min="2" max="6" width="12.421875" style="3" customWidth="1"/>
    <col min="7" max="7" width="14.28125" style="3" customWidth="1"/>
    <col min="8" max="8" width="12.00390625" style="3" customWidth="1"/>
    <col min="9" max="9" width="11.28125" style="3" bestFit="1" customWidth="1"/>
    <col min="10" max="10" width="9.7109375" style="3" bestFit="1" customWidth="1"/>
    <col min="11" max="11" width="10.57421875" style="3" bestFit="1" customWidth="1"/>
    <col min="12" max="12" width="9.7109375" style="3" bestFit="1" customWidth="1"/>
    <col min="13" max="16384" width="9.140625" style="3" customWidth="1"/>
  </cols>
  <sheetData>
    <row r="1" spans="1:5" ht="24.75" customHeight="1">
      <c r="A1" s="40" t="s">
        <v>30</v>
      </c>
      <c r="B1" s="9"/>
      <c r="C1" s="9"/>
      <c r="D1" s="6"/>
      <c r="E1" s="6"/>
    </row>
    <row r="2" spans="1:5" ht="24.75" customHeight="1">
      <c r="A2" s="41" t="s">
        <v>31</v>
      </c>
      <c r="B2" s="9"/>
      <c r="C2" s="9"/>
      <c r="D2" s="6"/>
      <c r="E2" s="6"/>
    </row>
    <row r="3" spans="1:6" ht="24.75" customHeight="1">
      <c r="A3" s="57"/>
      <c r="B3" s="59" t="s">
        <v>32</v>
      </c>
      <c r="C3" s="59"/>
      <c r="D3" s="60" t="s">
        <v>33</v>
      </c>
      <c r="E3" s="60"/>
      <c r="F3" s="61" t="s">
        <v>3</v>
      </c>
    </row>
    <row r="4" spans="1:6" ht="24.75" customHeight="1">
      <c r="A4" s="58"/>
      <c r="B4" s="16" t="s">
        <v>34</v>
      </c>
      <c r="C4" s="16" t="s">
        <v>35</v>
      </c>
      <c r="D4" s="16" t="s">
        <v>34</v>
      </c>
      <c r="E4" s="16" t="s">
        <v>35</v>
      </c>
      <c r="F4" s="62" t="s">
        <v>36</v>
      </c>
    </row>
    <row r="5" spans="1:6" ht="21.75" customHeight="1">
      <c r="A5" s="55" t="s">
        <v>6</v>
      </c>
      <c r="B5" s="55"/>
      <c r="C5" s="55"/>
      <c r="D5" s="55"/>
      <c r="E5" s="55"/>
      <c r="F5" s="55"/>
    </row>
    <row r="6" spans="1:10" ht="12.75" customHeight="1">
      <c r="A6" s="10" t="s">
        <v>58</v>
      </c>
      <c r="B6" s="20">
        <v>6425410</v>
      </c>
      <c r="C6" s="20">
        <v>1144620</v>
      </c>
      <c r="D6" s="20">
        <v>2594079</v>
      </c>
      <c r="E6" s="20">
        <v>299623</v>
      </c>
      <c r="F6" s="5">
        <f>SUM(B6:E6)</f>
        <v>10463732</v>
      </c>
      <c r="G6" s="38"/>
      <c r="H6" s="8"/>
      <c r="I6" s="8"/>
      <c r="J6" s="8"/>
    </row>
    <row r="7" spans="1:10" ht="12.75" customHeight="1">
      <c r="A7" s="10" t="s">
        <v>59</v>
      </c>
      <c r="B7" s="20">
        <v>6023402</v>
      </c>
      <c r="C7" s="20">
        <v>1032514</v>
      </c>
      <c r="D7" s="20">
        <v>4989760</v>
      </c>
      <c r="E7" s="20">
        <v>1032836</v>
      </c>
      <c r="F7" s="5">
        <f>SUM(B7:E7)</f>
        <v>13078512</v>
      </c>
      <c r="G7" s="38"/>
      <c r="H7" s="38"/>
      <c r="I7" s="38"/>
      <c r="J7" s="8"/>
    </row>
    <row r="8" spans="1:11" ht="12.75" customHeight="1">
      <c r="A8" s="10" t="s">
        <v>64</v>
      </c>
      <c r="B8" s="20">
        <v>5891397</v>
      </c>
      <c r="C8" s="20">
        <v>1101779</v>
      </c>
      <c r="D8" s="20">
        <v>5328925</v>
      </c>
      <c r="E8" s="20">
        <v>1586215</v>
      </c>
      <c r="F8" s="5">
        <f>SUM(B8:E8)</f>
        <v>13908316</v>
      </c>
      <c r="G8" s="38"/>
      <c r="H8" s="38"/>
      <c r="I8" s="38"/>
      <c r="J8" s="8"/>
      <c r="K8" s="37"/>
    </row>
    <row r="9" spans="1:11" ht="12.75" customHeight="1">
      <c r="A9" s="10" t="s">
        <v>68</v>
      </c>
      <c r="B9" s="20">
        <v>4130458</v>
      </c>
      <c r="C9" s="20">
        <v>943421</v>
      </c>
      <c r="D9" s="20">
        <v>9211480</v>
      </c>
      <c r="E9" s="20">
        <v>2684804</v>
      </c>
      <c r="F9" s="5">
        <f>SUM(B9:E9)</f>
        <v>16970163</v>
      </c>
      <c r="G9" s="38"/>
      <c r="H9" s="38"/>
      <c r="I9" s="8"/>
      <c r="J9" s="8"/>
      <c r="K9" s="8"/>
    </row>
    <row r="10" spans="1:11" ht="12.75" customHeight="1">
      <c r="A10" s="10" t="s">
        <v>70</v>
      </c>
      <c r="B10" s="20">
        <v>4500088</v>
      </c>
      <c r="C10" s="20">
        <v>1246888</v>
      </c>
      <c r="D10" s="20">
        <v>7392799</v>
      </c>
      <c r="E10" s="20">
        <v>3099338</v>
      </c>
      <c r="F10" s="5">
        <f>SUM(B10:E10)</f>
        <v>16239113</v>
      </c>
      <c r="G10" s="38"/>
      <c r="H10" s="38"/>
      <c r="I10" s="8"/>
      <c r="J10" s="8"/>
      <c r="K10" s="8"/>
    </row>
    <row r="11" spans="1:7" ht="21.75" customHeight="1">
      <c r="A11" s="56" t="s">
        <v>71</v>
      </c>
      <c r="B11" s="56"/>
      <c r="C11" s="56"/>
      <c r="D11" s="56"/>
      <c r="E11" s="56"/>
      <c r="F11" s="56"/>
      <c r="G11" s="8"/>
    </row>
    <row r="12" spans="1:12" ht="12.75" customHeight="1">
      <c r="A12" s="4" t="s">
        <v>8</v>
      </c>
      <c r="B12" s="5">
        <v>259778</v>
      </c>
      <c r="C12" s="5">
        <v>42834</v>
      </c>
      <c r="D12" s="5">
        <v>588348</v>
      </c>
      <c r="E12" s="5">
        <v>135926</v>
      </c>
      <c r="F12" s="5">
        <f>SUM(B12:E12)</f>
        <v>1026886</v>
      </c>
      <c r="G12" s="38"/>
      <c r="H12" s="8"/>
      <c r="I12" s="8"/>
      <c r="J12" s="8"/>
      <c r="K12" s="38"/>
      <c r="L12" s="8"/>
    </row>
    <row r="13" spans="1:7" ht="12.75" customHeight="1">
      <c r="A13" s="4" t="s">
        <v>9</v>
      </c>
      <c r="B13" s="5">
        <v>572998</v>
      </c>
      <c r="C13" s="5">
        <v>283416</v>
      </c>
      <c r="D13" s="5">
        <v>400383</v>
      </c>
      <c r="E13" s="5">
        <v>84765</v>
      </c>
      <c r="F13" s="5">
        <f aca="true" t="shared" si="0" ref="F13:F20">SUM(B13:E13)</f>
        <v>1341562</v>
      </c>
      <c r="G13" s="38"/>
    </row>
    <row r="14" spans="1:7" ht="12.75" customHeight="1">
      <c r="A14" s="4" t="s">
        <v>10</v>
      </c>
      <c r="B14" s="5">
        <v>829027</v>
      </c>
      <c r="C14" s="5">
        <v>259116</v>
      </c>
      <c r="D14" s="5">
        <v>2015835</v>
      </c>
      <c r="E14" s="5">
        <v>1390438</v>
      </c>
      <c r="F14" s="5">
        <f t="shared" si="0"/>
        <v>4494416</v>
      </c>
      <c r="G14" s="38"/>
    </row>
    <row r="15" spans="1:7" ht="12.75" customHeight="1">
      <c r="A15" s="4" t="s">
        <v>11</v>
      </c>
      <c r="B15" s="5">
        <v>98055</v>
      </c>
      <c r="C15" s="5">
        <v>10708</v>
      </c>
      <c r="D15" s="5">
        <v>45859</v>
      </c>
      <c r="E15" s="5">
        <v>11215</v>
      </c>
      <c r="F15" s="5">
        <f t="shared" si="0"/>
        <v>165837</v>
      </c>
      <c r="G15" s="38"/>
    </row>
    <row r="16" spans="1:7" ht="12.75" customHeight="1">
      <c r="A16" s="4" t="s">
        <v>12</v>
      </c>
      <c r="B16" s="5">
        <v>326125</v>
      </c>
      <c r="C16" s="5">
        <v>43389</v>
      </c>
      <c r="D16" s="5">
        <v>1366864</v>
      </c>
      <c r="E16" s="5">
        <v>154325</v>
      </c>
      <c r="F16" s="5">
        <f t="shared" si="0"/>
        <v>1890703</v>
      </c>
      <c r="G16" s="38"/>
    </row>
    <row r="17" spans="1:7" ht="12.75" customHeight="1">
      <c r="A17" s="4" t="s">
        <v>13</v>
      </c>
      <c r="B17" s="5">
        <v>1370354</v>
      </c>
      <c r="C17" s="5">
        <v>330990</v>
      </c>
      <c r="D17" s="5">
        <v>1687572</v>
      </c>
      <c r="E17" s="5">
        <v>879485</v>
      </c>
      <c r="F17" s="5">
        <f t="shared" si="0"/>
        <v>4268401</v>
      </c>
      <c r="G17" s="38"/>
    </row>
    <row r="18" spans="1:7" ht="12.75" customHeight="1">
      <c r="A18" s="4" t="s">
        <v>16</v>
      </c>
      <c r="B18" s="5">
        <v>361609</v>
      </c>
      <c r="C18" s="5">
        <v>70571</v>
      </c>
      <c r="D18" s="5">
        <v>76768</v>
      </c>
      <c r="E18" s="5">
        <v>10328</v>
      </c>
      <c r="F18" s="5">
        <f t="shared" si="0"/>
        <v>519276</v>
      </c>
      <c r="G18" s="38"/>
    </row>
    <row r="19" spans="1:7" ht="12.75" customHeight="1">
      <c r="A19" s="4" t="s">
        <v>14</v>
      </c>
      <c r="B19" s="5">
        <v>502921</v>
      </c>
      <c r="C19" s="5">
        <v>128462</v>
      </c>
      <c r="D19" s="5">
        <v>1098386</v>
      </c>
      <c r="E19" s="5">
        <v>421957</v>
      </c>
      <c r="F19" s="5">
        <f t="shared" si="0"/>
        <v>2151726</v>
      </c>
      <c r="G19" s="38"/>
    </row>
    <row r="20" spans="1:7" ht="12.75" customHeight="1">
      <c r="A20" s="4" t="s">
        <v>15</v>
      </c>
      <c r="B20" s="5">
        <v>224011</v>
      </c>
      <c r="C20" s="5">
        <v>77402</v>
      </c>
      <c r="D20" s="5">
        <v>112784</v>
      </c>
      <c r="E20" s="5">
        <v>10899</v>
      </c>
      <c r="F20" s="5">
        <f t="shared" si="0"/>
        <v>425096</v>
      </c>
      <c r="G20" s="38"/>
    </row>
    <row r="21" spans="1:7" s="2" customFormat="1" ht="21.75" customHeight="1">
      <c r="A21" s="56" t="s">
        <v>72</v>
      </c>
      <c r="B21" s="56"/>
      <c r="C21" s="56"/>
      <c r="D21" s="56"/>
      <c r="E21" s="56"/>
      <c r="F21" s="56"/>
      <c r="G21" s="8"/>
    </row>
    <row r="22" spans="1:7" ht="12.75" customHeight="1">
      <c r="A22" s="4" t="s">
        <v>23</v>
      </c>
      <c r="B22" s="5">
        <v>41635532</v>
      </c>
      <c r="C22" s="5">
        <v>9633077</v>
      </c>
      <c r="D22" s="5">
        <v>91201654</v>
      </c>
      <c r="E22" s="5">
        <v>27890361</v>
      </c>
      <c r="F22" s="5">
        <f>SUM(B22:E22)</f>
        <v>170360624</v>
      </c>
      <c r="G22" s="8"/>
    </row>
    <row r="23" spans="1:7" ht="12.75" customHeight="1">
      <c r="A23" s="4" t="s">
        <v>17</v>
      </c>
      <c r="B23" s="5">
        <f>B24-B22</f>
        <v>168521833</v>
      </c>
      <c r="C23" s="5">
        <f>C24-C22</f>
        <v>56347508</v>
      </c>
      <c r="D23" s="5">
        <f>D24-D22</f>
        <v>228613025</v>
      </c>
      <c r="E23" s="5">
        <f>E24-E22</f>
        <v>103545728</v>
      </c>
      <c r="F23" s="5">
        <f>F24-F22</f>
        <v>557028094</v>
      </c>
      <c r="G23" s="8"/>
    </row>
    <row r="24" spans="1:7" s="7" customFormat="1" ht="12.75" customHeight="1">
      <c r="A24" s="4" t="s">
        <v>7</v>
      </c>
      <c r="B24" s="5">
        <v>210157365</v>
      </c>
      <c r="C24" s="5">
        <v>65980585</v>
      </c>
      <c r="D24" s="5">
        <v>319814679</v>
      </c>
      <c r="E24" s="5">
        <v>131436089</v>
      </c>
      <c r="F24" s="5">
        <f>SUM(B24:E24)</f>
        <v>727388718</v>
      </c>
      <c r="G24" s="8"/>
    </row>
    <row r="25" spans="1:6" s="7" customFormat="1" ht="27" customHeight="1">
      <c r="A25" s="11" t="s">
        <v>29</v>
      </c>
      <c r="B25" s="12">
        <f>+B10*100/B24</f>
        <v>2.1412944533254876</v>
      </c>
      <c r="C25" s="12">
        <f>+C10*100/C24</f>
        <v>1.8897801527525104</v>
      </c>
      <c r="D25" s="12">
        <f>+D10*100/D24</f>
        <v>2.3115883933520136</v>
      </c>
      <c r="E25" s="12">
        <f>+E10*100/E24</f>
        <v>2.3580570782199706</v>
      </c>
      <c r="F25" s="12">
        <f>+F10*100/F24</f>
        <v>2.2325219787090513</v>
      </c>
    </row>
    <row r="26" spans="1:6" ht="12.75">
      <c r="A26" s="13"/>
      <c r="B26" s="13"/>
      <c r="C26" s="13"/>
      <c r="D26" s="14"/>
      <c r="E26" s="14"/>
      <c r="F26" s="15"/>
    </row>
    <row r="27" spans="1:5" ht="13.5" customHeight="1">
      <c r="A27" s="4" t="s">
        <v>20</v>
      </c>
      <c r="B27" s="4"/>
      <c r="C27" s="4"/>
      <c r="D27" s="4"/>
      <c r="E27" s="4"/>
    </row>
    <row r="30" spans="2:6" ht="12.75">
      <c r="B30" s="8"/>
      <c r="C30" s="8"/>
      <c r="D30" s="8"/>
      <c r="E30" s="8"/>
      <c r="F30" s="8"/>
    </row>
  </sheetData>
  <sheetProtection/>
  <mergeCells count="7">
    <mergeCell ref="A5:F5"/>
    <mergeCell ref="A11:F11"/>
    <mergeCell ref="A21:F21"/>
    <mergeCell ref="A3:A4"/>
    <mergeCell ref="B3:C3"/>
    <mergeCell ref="D3:E3"/>
    <mergeCell ref="F3:F4"/>
  </mergeCells>
  <printOptions/>
  <pageMargins left="0.75" right="0.75" top="1" bottom="1" header="0.5" footer="0.5"/>
  <pageSetup horizontalDpi="600" verticalDpi="600" orientation="portrait" paperSize="9" r:id="rId2"/>
  <ignoredErrors>
    <ignoredError sqref="F23" formula="1"/>
    <ignoredError sqref="A6:A1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11.140625" style="3" customWidth="1"/>
    <col min="2" max="6" width="12.421875" style="3" customWidth="1"/>
    <col min="7" max="7" width="12.00390625" style="3" customWidth="1"/>
    <col min="8" max="10" width="9.140625" style="3" customWidth="1"/>
    <col min="11" max="11" width="9.7109375" style="3" bestFit="1" customWidth="1"/>
    <col min="12" max="16384" width="9.140625" style="3" customWidth="1"/>
  </cols>
  <sheetData>
    <row r="1" spans="1:5" ht="24.75" customHeight="1">
      <c r="A1" s="40" t="s">
        <v>38</v>
      </c>
      <c r="B1" s="9"/>
      <c r="C1" s="9"/>
      <c r="D1" s="6"/>
      <c r="E1" s="6"/>
    </row>
    <row r="2" spans="1:5" ht="24.75" customHeight="1">
      <c r="A2" s="41" t="s">
        <v>39</v>
      </c>
      <c r="B2" s="9"/>
      <c r="C2" s="9"/>
      <c r="D2" s="6"/>
      <c r="E2" s="6"/>
    </row>
    <row r="3" spans="1:6" ht="24.75" customHeight="1">
      <c r="A3" s="57"/>
      <c r="B3" s="59" t="s">
        <v>40</v>
      </c>
      <c r="C3" s="59"/>
      <c r="D3" s="60" t="s">
        <v>41</v>
      </c>
      <c r="E3" s="60"/>
      <c r="F3" s="61" t="s">
        <v>3</v>
      </c>
    </row>
    <row r="4" spans="1:6" ht="24.75" customHeight="1">
      <c r="A4" s="58"/>
      <c r="B4" s="16" t="s">
        <v>42</v>
      </c>
      <c r="C4" s="16" t="s">
        <v>43</v>
      </c>
      <c r="D4" s="16" t="s">
        <v>42</v>
      </c>
      <c r="E4" s="16" t="s">
        <v>43</v>
      </c>
      <c r="F4" s="62" t="s">
        <v>36</v>
      </c>
    </row>
    <row r="5" spans="1:6" ht="21.75" customHeight="1">
      <c r="A5" s="55" t="s">
        <v>6</v>
      </c>
      <c r="B5" s="55"/>
      <c r="C5" s="55"/>
      <c r="D5" s="55"/>
      <c r="E5" s="55"/>
      <c r="F5" s="55"/>
    </row>
    <row r="6" spans="1:7" ht="12.75" customHeight="1">
      <c r="A6" s="10" t="s">
        <v>58</v>
      </c>
      <c r="B6" s="20">
        <v>2303458</v>
      </c>
      <c r="C6" s="20">
        <v>862207</v>
      </c>
      <c r="D6" s="20">
        <v>331699</v>
      </c>
      <c r="E6" s="20">
        <v>11262</v>
      </c>
      <c r="F6" s="5">
        <f>SUM(B6:E6)</f>
        <v>3508626</v>
      </c>
      <c r="G6" s="8"/>
    </row>
    <row r="7" spans="1:7" ht="12.75" customHeight="1">
      <c r="A7" s="10" t="s">
        <v>59</v>
      </c>
      <c r="B7" s="20">
        <v>2881541</v>
      </c>
      <c r="C7" s="20">
        <v>870699</v>
      </c>
      <c r="D7" s="20">
        <v>200387</v>
      </c>
      <c r="E7" s="20">
        <v>11081</v>
      </c>
      <c r="F7" s="5">
        <f>SUM(B7:E7)</f>
        <v>3963708</v>
      </c>
      <c r="G7" s="8"/>
    </row>
    <row r="8" spans="1:7" ht="12.75" customHeight="1">
      <c r="A8" s="10" t="s">
        <v>64</v>
      </c>
      <c r="B8" s="20">
        <v>2639610</v>
      </c>
      <c r="C8" s="20">
        <v>642190</v>
      </c>
      <c r="D8" s="20">
        <v>162425</v>
      </c>
      <c r="E8" s="20">
        <v>6656</v>
      </c>
      <c r="F8" s="5">
        <f>SUM(B8:E8)</f>
        <v>3450881</v>
      </c>
      <c r="G8" s="8"/>
    </row>
    <row r="9" spans="1:7" ht="12.75" customHeight="1">
      <c r="A9" s="10" t="s">
        <v>68</v>
      </c>
      <c r="B9" s="20">
        <v>2733183</v>
      </c>
      <c r="C9" s="20">
        <v>545599</v>
      </c>
      <c r="D9" s="20">
        <v>309878</v>
      </c>
      <c r="E9" s="20">
        <v>9496</v>
      </c>
      <c r="F9" s="5">
        <f>SUM(B9:E9)</f>
        <v>3598156</v>
      </c>
      <c r="G9" s="8"/>
    </row>
    <row r="10" spans="1:7" ht="12.75" customHeight="1">
      <c r="A10" s="10" t="s">
        <v>70</v>
      </c>
      <c r="B10" s="20">
        <v>4293267</v>
      </c>
      <c r="C10" s="20">
        <v>634228</v>
      </c>
      <c r="D10" s="20">
        <v>359426</v>
      </c>
      <c r="E10" s="20">
        <v>9653</v>
      </c>
      <c r="F10" s="20">
        <f>SUM(F12:F20)</f>
        <v>5296574</v>
      </c>
      <c r="G10" s="8"/>
    </row>
    <row r="11" spans="1:7" ht="21.75" customHeight="1">
      <c r="A11" s="56" t="s">
        <v>71</v>
      </c>
      <c r="B11" s="56"/>
      <c r="C11" s="56"/>
      <c r="D11" s="56"/>
      <c r="E11" s="56"/>
      <c r="F11" s="56"/>
      <c r="G11" s="8"/>
    </row>
    <row r="12" spans="1:11" ht="12.75" customHeight="1">
      <c r="A12" s="4" t="s">
        <v>8</v>
      </c>
      <c r="B12" s="5">
        <v>253465</v>
      </c>
      <c r="C12" s="5">
        <v>51284</v>
      </c>
      <c r="D12" s="5">
        <v>63853</v>
      </c>
      <c r="E12" s="5" t="s">
        <v>37</v>
      </c>
      <c r="F12" s="5">
        <f>SUM(B12:E12)</f>
        <v>368602</v>
      </c>
      <c r="G12" s="8"/>
      <c r="H12" s="8"/>
      <c r="I12" s="8"/>
      <c r="J12" s="8"/>
      <c r="K12" s="8"/>
    </row>
    <row r="13" spans="1:7" ht="12.75" customHeight="1">
      <c r="A13" s="4" t="s">
        <v>9</v>
      </c>
      <c r="B13" s="5">
        <v>430602</v>
      </c>
      <c r="C13" s="5">
        <v>12853</v>
      </c>
      <c r="D13" s="5">
        <v>698</v>
      </c>
      <c r="E13" s="5" t="s">
        <v>37</v>
      </c>
      <c r="F13" s="5">
        <f aca="true" t="shared" si="0" ref="F13:F20">SUM(B13:E13)</f>
        <v>444153</v>
      </c>
      <c r="G13" s="8"/>
    </row>
    <row r="14" spans="1:7" ht="12.75" customHeight="1">
      <c r="A14" s="4" t="s">
        <v>10</v>
      </c>
      <c r="B14" s="5">
        <v>907965</v>
      </c>
      <c r="C14" s="5">
        <v>63939</v>
      </c>
      <c r="D14" s="5">
        <v>3608</v>
      </c>
      <c r="E14" s="5">
        <v>6084</v>
      </c>
      <c r="F14" s="5">
        <f t="shared" si="0"/>
        <v>981596</v>
      </c>
      <c r="G14" s="8"/>
    </row>
    <row r="15" spans="1:7" ht="12.75" customHeight="1">
      <c r="A15" s="4" t="s">
        <v>11</v>
      </c>
      <c r="B15" s="5">
        <v>192745</v>
      </c>
      <c r="C15" s="5">
        <v>35343</v>
      </c>
      <c r="D15" s="5">
        <v>903</v>
      </c>
      <c r="E15" s="5">
        <v>32</v>
      </c>
      <c r="F15" s="5">
        <f t="shared" si="0"/>
        <v>229023</v>
      </c>
      <c r="G15" s="8"/>
    </row>
    <row r="16" spans="1:7" ht="12.75" customHeight="1">
      <c r="A16" s="4" t="s">
        <v>12</v>
      </c>
      <c r="B16" s="5">
        <v>324020</v>
      </c>
      <c r="C16" s="5">
        <v>86849</v>
      </c>
      <c r="D16" s="5">
        <v>29381</v>
      </c>
      <c r="E16" s="5">
        <v>697</v>
      </c>
      <c r="F16" s="5">
        <f t="shared" si="0"/>
        <v>440947</v>
      </c>
      <c r="G16" s="8"/>
    </row>
    <row r="17" spans="1:7" ht="12.75" customHeight="1">
      <c r="A17" s="4" t="s">
        <v>13</v>
      </c>
      <c r="B17" s="5">
        <v>1392607</v>
      </c>
      <c r="C17" s="5">
        <v>145324</v>
      </c>
      <c r="D17" s="5">
        <v>51068</v>
      </c>
      <c r="E17" s="5">
        <v>814</v>
      </c>
      <c r="F17" s="5">
        <f t="shared" si="0"/>
        <v>1589813</v>
      </c>
      <c r="G17" s="8"/>
    </row>
    <row r="18" spans="1:7" ht="12.75" customHeight="1">
      <c r="A18" s="4" t="s">
        <v>16</v>
      </c>
      <c r="B18" s="5">
        <v>169416</v>
      </c>
      <c r="C18" s="5">
        <v>91512</v>
      </c>
      <c r="D18" s="5">
        <v>134414</v>
      </c>
      <c r="E18" s="5" t="s">
        <v>37</v>
      </c>
      <c r="F18" s="5">
        <f t="shared" si="0"/>
        <v>395342</v>
      </c>
      <c r="G18" s="8"/>
    </row>
    <row r="19" spans="1:7" ht="12.75" customHeight="1">
      <c r="A19" s="4" t="s">
        <v>14</v>
      </c>
      <c r="B19" s="5">
        <v>419913</v>
      </c>
      <c r="C19" s="5">
        <v>53413</v>
      </c>
      <c r="D19" s="5">
        <v>29717</v>
      </c>
      <c r="E19" s="5">
        <v>1348</v>
      </c>
      <c r="F19" s="5">
        <f t="shared" si="0"/>
        <v>504391</v>
      </c>
      <c r="G19" s="8"/>
    </row>
    <row r="20" spans="1:7" ht="12.75" customHeight="1">
      <c r="A20" s="4" t="s">
        <v>15</v>
      </c>
      <c r="B20" s="5">
        <v>202534</v>
      </c>
      <c r="C20" s="5">
        <v>93711</v>
      </c>
      <c r="D20" s="5">
        <v>45784</v>
      </c>
      <c r="E20" s="5">
        <v>678</v>
      </c>
      <c r="F20" s="5">
        <f t="shared" si="0"/>
        <v>342707</v>
      </c>
      <c r="G20" s="8"/>
    </row>
    <row r="21" spans="1:7" s="2" customFormat="1" ht="21.75" customHeight="1">
      <c r="A21" s="56" t="s">
        <v>72</v>
      </c>
      <c r="B21" s="56"/>
      <c r="C21" s="56"/>
      <c r="D21" s="56"/>
      <c r="E21" s="56"/>
      <c r="F21" s="56"/>
      <c r="G21" s="8"/>
    </row>
    <row r="22" spans="1:7" ht="12.75" customHeight="1">
      <c r="A22" s="4" t="s">
        <v>23</v>
      </c>
      <c r="B22" s="5">
        <v>21828145</v>
      </c>
      <c r="C22" s="5">
        <v>5970409</v>
      </c>
      <c r="D22" s="5">
        <v>1518612</v>
      </c>
      <c r="E22" s="5">
        <v>77601</v>
      </c>
      <c r="F22" s="5">
        <f>SUM(B22:E22)</f>
        <v>29394767</v>
      </c>
      <c r="G22" s="8"/>
    </row>
    <row r="23" spans="1:7" ht="12.75" customHeight="1">
      <c r="A23" s="4" t="s">
        <v>17</v>
      </c>
      <c r="B23" s="5">
        <f>B24-B22</f>
        <v>69173803</v>
      </c>
      <c r="C23" s="5">
        <f>C24-C22</f>
        <v>27152430</v>
      </c>
      <c r="D23" s="5">
        <f>D24-D22</f>
        <v>4572176</v>
      </c>
      <c r="E23" s="5">
        <f>E24-E22</f>
        <v>305688</v>
      </c>
      <c r="F23" s="5">
        <f>SUM(B23:E23)</f>
        <v>101204097</v>
      </c>
      <c r="G23" s="8"/>
    </row>
    <row r="24" spans="1:7" s="7" customFormat="1" ht="12.75" customHeight="1">
      <c r="A24" s="4" t="s">
        <v>7</v>
      </c>
      <c r="B24" s="5">
        <v>91001948</v>
      </c>
      <c r="C24" s="5">
        <v>33122839</v>
      </c>
      <c r="D24" s="5">
        <v>6090788</v>
      </c>
      <c r="E24" s="5">
        <v>383289</v>
      </c>
      <c r="F24" s="5">
        <f>SUM(B24:E24)</f>
        <v>130598864</v>
      </c>
      <c r="G24" s="8"/>
    </row>
    <row r="25" spans="1:6" s="7" customFormat="1" ht="27" customHeight="1">
      <c r="A25" s="11" t="s">
        <v>29</v>
      </c>
      <c r="B25" s="12">
        <f>+B10*100/B24</f>
        <v>4.717774832688197</v>
      </c>
      <c r="C25" s="12">
        <f>+C10*100/C24</f>
        <v>1.9147754816548184</v>
      </c>
      <c r="D25" s="12">
        <f>+D10*100/D24</f>
        <v>5.9011411988071165</v>
      </c>
      <c r="E25" s="12">
        <f>+E10*100/E24</f>
        <v>2.518465179016356</v>
      </c>
      <c r="F25" s="12">
        <f>+F10*100/F24</f>
        <v>4.055604955338662</v>
      </c>
    </row>
    <row r="26" spans="1:6" ht="12.75">
      <c r="A26" s="13"/>
      <c r="B26" s="13"/>
      <c r="C26" s="13"/>
      <c r="D26" s="14"/>
      <c r="E26" s="14"/>
      <c r="F26" s="15"/>
    </row>
    <row r="27" spans="1:5" ht="13.5" customHeight="1">
      <c r="A27" s="4" t="s">
        <v>20</v>
      </c>
      <c r="B27" s="4"/>
      <c r="C27" s="4"/>
      <c r="D27" s="4"/>
      <c r="E27" s="4"/>
    </row>
    <row r="29" spans="2:6" ht="12.75">
      <c r="B29" s="8"/>
      <c r="C29" s="8"/>
      <c r="D29" s="8"/>
      <c r="E29" s="8"/>
      <c r="F29" s="8"/>
    </row>
  </sheetData>
  <sheetProtection/>
  <mergeCells count="7">
    <mergeCell ref="A5:F5"/>
    <mergeCell ref="A11:F11"/>
    <mergeCell ref="A21:F21"/>
    <mergeCell ref="A3:A4"/>
    <mergeCell ref="B3:C3"/>
    <mergeCell ref="D3:E3"/>
    <mergeCell ref="F3:F4"/>
  </mergeCells>
  <printOptions/>
  <pageMargins left="0.75" right="0.75" top="1" bottom="1" header="0.5" footer="0.5"/>
  <pageSetup horizontalDpi="600" verticalDpi="600" orientation="portrait" paperSize="9" r:id="rId2"/>
  <ignoredErrors>
    <ignoredError sqref="A6:A10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12.7109375" style="3" customWidth="1"/>
    <col min="2" max="2" width="9.8515625" style="3" customWidth="1"/>
    <col min="3" max="3" width="10.7109375" style="3" customWidth="1"/>
    <col min="4" max="4" width="0.85546875" style="3" customWidth="1"/>
    <col min="5" max="7" width="9.8515625" style="3" customWidth="1"/>
    <col min="8" max="8" width="0.85546875" style="3" customWidth="1"/>
    <col min="9" max="9" width="10.28125" style="3" customWidth="1"/>
    <col min="10" max="10" width="10.7109375" style="3" customWidth="1"/>
    <col min="11" max="16384" width="9.140625" style="3" customWidth="1"/>
  </cols>
  <sheetData>
    <row r="1" spans="1:4" s="1" customFormat="1" ht="30.75" customHeight="1">
      <c r="A1" s="9" t="s">
        <v>63</v>
      </c>
      <c r="D1" s="50"/>
    </row>
    <row r="2" spans="1:10" ht="21.75" customHeight="1">
      <c r="A2" s="63"/>
      <c r="B2" s="67" t="s">
        <v>44</v>
      </c>
      <c r="C2" s="67"/>
      <c r="D2" s="49"/>
      <c r="E2" s="67" t="s">
        <v>42</v>
      </c>
      <c r="F2" s="67"/>
      <c r="G2" s="67"/>
      <c r="H2" s="47"/>
      <c r="I2" s="67" t="s">
        <v>45</v>
      </c>
      <c r="J2" s="67"/>
    </row>
    <row r="3" spans="1:10" ht="21.75" customHeight="1">
      <c r="A3" s="64"/>
      <c r="B3" s="61" t="s">
        <v>46</v>
      </c>
      <c r="C3" s="61" t="s">
        <v>47</v>
      </c>
      <c r="D3" s="49"/>
      <c r="E3" s="61" t="s">
        <v>46</v>
      </c>
      <c r="F3" s="67" t="s">
        <v>47</v>
      </c>
      <c r="G3" s="67"/>
      <c r="H3" s="49"/>
      <c r="I3" s="61" t="s">
        <v>46</v>
      </c>
      <c r="J3" s="61" t="s">
        <v>47</v>
      </c>
    </row>
    <row r="4" spans="1:10" ht="54.75" customHeight="1">
      <c r="A4" s="65"/>
      <c r="B4" s="66"/>
      <c r="C4" s="66"/>
      <c r="D4" s="48"/>
      <c r="E4" s="66" t="s">
        <v>4</v>
      </c>
      <c r="F4" s="16" t="s">
        <v>4</v>
      </c>
      <c r="G4" s="16" t="s">
        <v>73</v>
      </c>
      <c r="H4" s="48"/>
      <c r="I4" s="66" t="s">
        <v>4</v>
      </c>
      <c r="J4" s="66"/>
    </row>
    <row r="5" spans="1:10" ht="24.75" customHeight="1">
      <c r="A5" s="55" t="s">
        <v>6</v>
      </c>
      <c r="B5" s="55"/>
      <c r="C5" s="55"/>
      <c r="D5" s="55"/>
      <c r="E5" s="55"/>
      <c r="F5" s="55"/>
      <c r="G5" s="55"/>
      <c r="H5" s="55"/>
      <c r="I5" s="55"/>
      <c r="J5" s="55"/>
    </row>
    <row r="6" spans="1:12" ht="12.75">
      <c r="A6" s="17">
        <v>2009</v>
      </c>
      <c r="B6" s="18">
        <v>2720</v>
      </c>
      <c r="C6" s="18">
        <v>2232</v>
      </c>
      <c r="D6" s="18"/>
      <c r="E6" s="18">
        <v>28764</v>
      </c>
      <c r="F6" s="18">
        <v>21455</v>
      </c>
      <c r="G6" s="18">
        <v>1823</v>
      </c>
      <c r="H6" s="18"/>
      <c r="I6" s="18">
        <v>2836</v>
      </c>
      <c r="J6" s="18">
        <v>1947</v>
      </c>
      <c r="L6" s="8"/>
    </row>
    <row r="7" spans="1:12" ht="12.75">
      <c r="A7" s="17">
        <v>2010</v>
      </c>
      <c r="B7" s="18">
        <v>2700</v>
      </c>
      <c r="C7" s="18">
        <v>2237</v>
      </c>
      <c r="D7" s="18"/>
      <c r="E7" s="18">
        <v>28693</v>
      </c>
      <c r="F7" s="18">
        <v>21588</v>
      </c>
      <c r="G7" s="18">
        <v>1803</v>
      </c>
      <c r="H7" s="18"/>
      <c r="I7" s="18">
        <v>2923</v>
      </c>
      <c r="J7" s="18">
        <v>2011</v>
      </c>
      <c r="L7" s="8"/>
    </row>
    <row r="8" spans="1:18" ht="12.75">
      <c r="A8" s="17">
        <v>2011</v>
      </c>
      <c r="B8" s="18">
        <v>2458</v>
      </c>
      <c r="C8" s="18">
        <v>2011</v>
      </c>
      <c r="D8" s="18"/>
      <c r="E8" s="18">
        <v>26861</v>
      </c>
      <c r="F8" s="18">
        <v>19764</v>
      </c>
      <c r="G8" s="18">
        <v>1907</v>
      </c>
      <c r="H8" s="18"/>
      <c r="I8" s="18">
        <v>2746</v>
      </c>
      <c r="J8" s="18">
        <v>1928</v>
      </c>
      <c r="K8" s="37"/>
      <c r="L8" s="37"/>
      <c r="M8" s="44"/>
      <c r="N8" s="37"/>
      <c r="O8" s="37"/>
      <c r="P8" s="37"/>
      <c r="Q8" s="37"/>
      <c r="R8" s="37"/>
    </row>
    <row r="9" spans="1:18" ht="12.75">
      <c r="A9" s="17">
        <v>2012</v>
      </c>
      <c r="B9" s="18">
        <v>2376</v>
      </c>
      <c r="C9" s="18">
        <v>1923</v>
      </c>
      <c r="D9" s="18"/>
      <c r="E9" s="18">
        <v>23847</v>
      </c>
      <c r="F9" s="18">
        <v>17381</v>
      </c>
      <c r="G9" s="18">
        <v>1925</v>
      </c>
      <c r="H9" s="18"/>
      <c r="I9" s="18">
        <v>2588</v>
      </c>
      <c r="J9" s="18">
        <v>1709</v>
      </c>
      <c r="K9" s="37"/>
      <c r="L9" s="37"/>
      <c r="M9" s="44"/>
      <c r="N9" s="37"/>
      <c r="O9" s="37"/>
      <c r="P9" s="37"/>
      <c r="Q9" s="37"/>
      <c r="R9" s="37"/>
    </row>
    <row r="10" spans="1:18" ht="12.75">
      <c r="A10" s="17">
        <v>2013</v>
      </c>
      <c r="B10" s="18">
        <v>2150</v>
      </c>
      <c r="C10" s="18">
        <v>1667</v>
      </c>
      <c r="D10" s="18"/>
      <c r="E10" s="18">
        <v>21647</v>
      </c>
      <c r="F10" s="18">
        <v>15261</v>
      </c>
      <c r="G10" s="18">
        <v>1876</v>
      </c>
      <c r="H10" s="18"/>
      <c r="I10" s="18">
        <v>2555</v>
      </c>
      <c r="J10" s="18">
        <v>1689</v>
      </c>
      <c r="K10" s="37"/>
      <c r="L10" s="37"/>
      <c r="M10" s="44"/>
      <c r="N10" s="37"/>
      <c r="O10" s="37"/>
      <c r="P10" s="37"/>
      <c r="Q10" s="37"/>
      <c r="R10" s="37"/>
    </row>
    <row r="11" spans="1:10" ht="21.75" customHeight="1">
      <c r="A11" s="56" t="s">
        <v>71</v>
      </c>
      <c r="B11" s="56"/>
      <c r="C11" s="56"/>
      <c r="D11" s="56"/>
      <c r="E11" s="56"/>
      <c r="F11" s="56"/>
      <c r="G11" s="56"/>
      <c r="H11" s="56"/>
      <c r="I11" s="56"/>
      <c r="J11" s="56"/>
    </row>
    <row r="12" spans="1:11" ht="12.75">
      <c r="A12" s="19" t="s">
        <v>8</v>
      </c>
      <c r="B12" s="18">
        <v>196</v>
      </c>
      <c r="C12" s="18">
        <v>159</v>
      </c>
      <c r="D12" s="18"/>
      <c r="E12" s="18">
        <v>1479</v>
      </c>
      <c r="F12" s="18">
        <v>1042</v>
      </c>
      <c r="G12" s="18">
        <v>1996</v>
      </c>
      <c r="H12" s="18"/>
      <c r="I12" s="18">
        <v>236</v>
      </c>
      <c r="J12" s="18">
        <v>124</v>
      </c>
      <c r="K12" s="8"/>
    </row>
    <row r="13" spans="1:11" ht="12.75">
      <c r="A13" s="19" t="s">
        <v>9</v>
      </c>
      <c r="B13" s="18">
        <v>112</v>
      </c>
      <c r="C13" s="18">
        <v>79</v>
      </c>
      <c r="D13" s="18"/>
      <c r="E13" s="18">
        <v>984</v>
      </c>
      <c r="F13" s="18">
        <v>709</v>
      </c>
      <c r="G13" s="18">
        <v>1725</v>
      </c>
      <c r="H13" s="18"/>
      <c r="I13" s="18">
        <v>138</v>
      </c>
      <c r="J13" s="18">
        <v>93</v>
      </c>
      <c r="K13" s="8"/>
    </row>
    <row r="14" spans="1:19" ht="12.75">
      <c r="A14" s="19" t="s">
        <v>10</v>
      </c>
      <c r="B14" s="18">
        <v>325</v>
      </c>
      <c r="C14" s="18">
        <v>247</v>
      </c>
      <c r="D14" s="18"/>
      <c r="E14" s="18">
        <v>5310</v>
      </c>
      <c r="F14" s="18">
        <v>3617</v>
      </c>
      <c r="G14" s="18">
        <v>2277</v>
      </c>
      <c r="H14" s="18"/>
      <c r="I14" s="18">
        <v>597</v>
      </c>
      <c r="J14" s="18">
        <v>367</v>
      </c>
      <c r="K14" s="8"/>
      <c r="L14" s="51"/>
      <c r="O14" s="51"/>
      <c r="S14" s="51"/>
    </row>
    <row r="15" spans="1:11" ht="12.75">
      <c r="A15" s="19" t="s">
        <v>11</v>
      </c>
      <c r="B15" s="18">
        <v>147</v>
      </c>
      <c r="C15" s="18">
        <v>107</v>
      </c>
      <c r="D15" s="18"/>
      <c r="E15" s="18">
        <v>658</v>
      </c>
      <c r="F15" s="18">
        <v>416</v>
      </c>
      <c r="G15" s="18">
        <v>1923</v>
      </c>
      <c r="H15" s="18"/>
      <c r="I15" s="18">
        <v>85</v>
      </c>
      <c r="J15" s="18">
        <v>51</v>
      </c>
      <c r="K15" s="8"/>
    </row>
    <row r="16" spans="1:11" s="4" customFormat="1" ht="12.75">
      <c r="A16" s="17" t="s">
        <v>12</v>
      </c>
      <c r="B16" s="18">
        <v>163</v>
      </c>
      <c r="C16" s="18">
        <v>133</v>
      </c>
      <c r="D16" s="18"/>
      <c r="E16" s="18">
        <v>2992</v>
      </c>
      <c r="F16" s="18">
        <v>2178</v>
      </c>
      <c r="G16" s="18">
        <v>1788</v>
      </c>
      <c r="H16" s="18"/>
      <c r="I16" s="18">
        <v>345</v>
      </c>
      <c r="J16" s="18">
        <v>239</v>
      </c>
      <c r="K16" s="8"/>
    </row>
    <row r="17" spans="1:11" s="4" customFormat="1" ht="12.75">
      <c r="A17" s="17" t="s">
        <v>13</v>
      </c>
      <c r="B17" s="18">
        <v>125</v>
      </c>
      <c r="C17" s="18">
        <v>99</v>
      </c>
      <c r="D17" s="18"/>
      <c r="E17" s="5">
        <v>4964</v>
      </c>
      <c r="F17" s="18">
        <v>3628</v>
      </c>
      <c r="G17" s="18">
        <v>1800</v>
      </c>
      <c r="H17" s="18"/>
      <c r="I17" s="18">
        <v>537</v>
      </c>
      <c r="J17" s="18">
        <v>384</v>
      </c>
      <c r="K17" s="8"/>
    </row>
    <row r="18" spans="1:11" s="4" customFormat="1" ht="12.75">
      <c r="A18" s="17" t="s">
        <v>16</v>
      </c>
      <c r="B18" s="18">
        <v>595</v>
      </c>
      <c r="C18" s="18">
        <v>463</v>
      </c>
      <c r="D18" s="18"/>
      <c r="E18" s="18">
        <v>1792</v>
      </c>
      <c r="F18" s="18">
        <v>1308</v>
      </c>
      <c r="G18" s="18">
        <v>1352</v>
      </c>
      <c r="H18" s="18"/>
      <c r="I18" s="18">
        <v>148</v>
      </c>
      <c r="J18" s="18">
        <v>103</v>
      </c>
      <c r="K18" s="8"/>
    </row>
    <row r="19" spans="1:11" s="4" customFormat="1" ht="12.75">
      <c r="A19" s="17" t="s">
        <v>14</v>
      </c>
      <c r="B19" s="18">
        <v>287</v>
      </c>
      <c r="C19" s="18">
        <v>221</v>
      </c>
      <c r="D19" s="18"/>
      <c r="E19" s="18">
        <v>1612</v>
      </c>
      <c r="F19" s="18">
        <v>1008</v>
      </c>
      <c r="G19" s="18">
        <v>2142</v>
      </c>
      <c r="H19" s="18"/>
      <c r="I19" s="18">
        <v>239</v>
      </c>
      <c r="J19" s="18">
        <v>161</v>
      </c>
      <c r="K19" s="8"/>
    </row>
    <row r="20" spans="1:20" s="4" customFormat="1" ht="12.75">
      <c r="A20" s="17" t="s">
        <v>15</v>
      </c>
      <c r="B20" s="18">
        <v>200</v>
      </c>
      <c r="C20" s="18">
        <v>159</v>
      </c>
      <c r="D20" s="18"/>
      <c r="E20" s="18">
        <v>1856</v>
      </c>
      <c r="F20" s="18">
        <v>1355</v>
      </c>
      <c r="G20" s="18">
        <v>1443</v>
      </c>
      <c r="H20" s="18"/>
      <c r="I20" s="18">
        <v>230</v>
      </c>
      <c r="J20" s="18">
        <v>167</v>
      </c>
      <c r="K20" s="8"/>
      <c r="L20" s="52"/>
      <c r="M20" s="52"/>
      <c r="N20" s="52"/>
      <c r="O20" s="52"/>
      <c r="P20" s="52"/>
      <c r="Q20" s="52"/>
      <c r="R20" s="52"/>
      <c r="S20" s="52"/>
      <c r="T20" s="52"/>
    </row>
    <row r="21" spans="1:10" s="4" customFormat="1" ht="21.75" customHeight="1">
      <c r="A21" s="56" t="s">
        <v>72</v>
      </c>
      <c r="B21" s="56"/>
      <c r="C21" s="56"/>
      <c r="D21" s="56"/>
      <c r="E21" s="56"/>
      <c r="F21" s="56"/>
      <c r="G21" s="56"/>
      <c r="H21" s="56"/>
      <c r="I21" s="56"/>
      <c r="J21" s="56"/>
    </row>
    <row r="22" spans="1:10" s="4" customFormat="1" ht="12.75">
      <c r="A22" s="4" t="s">
        <v>23</v>
      </c>
      <c r="B22" s="18">
        <v>12176</v>
      </c>
      <c r="C22" s="18">
        <v>9592</v>
      </c>
      <c r="D22" s="18"/>
      <c r="E22" s="18">
        <v>93605</v>
      </c>
      <c r="F22" s="18">
        <v>65095</v>
      </c>
      <c r="G22" s="18">
        <v>1766</v>
      </c>
      <c r="H22" s="18"/>
      <c r="I22" s="18">
        <v>9236</v>
      </c>
      <c r="J22" s="18">
        <v>5873</v>
      </c>
    </row>
    <row r="23" spans="1:10" s="2" customFormat="1" ht="12.75">
      <c r="A23" s="4" t="s">
        <v>17</v>
      </c>
      <c r="B23" s="18">
        <f>+B24-B22</f>
        <v>28058</v>
      </c>
      <c r="C23" s="18">
        <f>+C24-C22</f>
        <v>21493</v>
      </c>
      <c r="D23" s="18"/>
      <c r="E23" s="18">
        <f>+E24-E22</f>
        <v>443223</v>
      </c>
      <c r="F23" s="18">
        <f>+F24-F22</f>
        <v>278886</v>
      </c>
      <c r="G23" s="18">
        <v>1487</v>
      </c>
      <c r="H23" s="18"/>
      <c r="I23" s="18">
        <f>+I24-I22</f>
        <v>19186</v>
      </c>
      <c r="J23" s="18">
        <f>+J24-J22</f>
        <v>11702</v>
      </c>
    </row>
    <row r="24" spans="1:10" s="2" customFormat="1" ht="12.75">
      <c r="A24" s="4" t="s">
        <v>7</v>
      </c>
      <c r="B24" s="18">
        <v>40234</v>
      </c>
      <c r="C24" s="18">
        <v>31085</v>
      </c>
      <c r="D24" s="18"/>
      <c r="E24" s="18">
        <v>536828</v>
      </c>
      <c r="F24" s="18">
        <v>343981</v>
      </c>
      <c r="G24" s="18">
        <v>1523</v>
      </c>
      <c r="H24" s="18"/>
      <c r="I24" s="18">
        <v>28422</v>
      </c>
      <c r="J24" s="18">
        <v>17575</v>
      </c>
    </row>
    <row r="25" spans="1:13" s="2" customFormat="1" ht="27" customHeight="1">
      <c r="A25" s="11" t="s">
        <v>29</v>
      </c>
      <c r="B25" s="21">
        <f>+B10/B24*100</f>
        <v>5.3437391261122436</v>
      </c>
      <c r="C25" s="21">
        <f aca="true" t="shared" si="0" ref="C25:J25">+C10/C24*100</f>
        <v>5.362715135917645</v>
      </c>
      <c r="D25" s="21"/>
      <c r="E25" s="21">
        <f t="shared" si="0"/>
        <v>4.032390262802983</v>
      </c>
      <c r="F25" s="21">
        <f t="shared" si="0"/>
        <v>4.4365822530895604</v>
      </c>
      <c r="G25" s="21">
        <f t="shared" si="0"/>
        <v>123.17793827971109</v>
      </c>
      <c r="H25" s="21"/>
      <c r="I25" s="21">
        <f t="shared" si="0"/>
        <v>8.989515164309339</v>
      </c>
      <c r="J25" s="21">
        <f t="shared" si="0"/>
        <v>9.610241820768136</v>
      </c>
      <c r="M25" s="43"/>
    </row>
    <row r="26" spans="1:10" ht="9" customHeight="1">
      <c r="A26" s="15"/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3.5" customHeight="1">
      <c r="A27" s="3" t="s">
        <v>48</v>
      </c>
      <c r="B27" s="23"/>
      <c r="C27" s="23"/>
      <c r="D27" s="23"/>
      <c r="E27" s="23"/>
      <c r="F27" s="23"/>
      <c r="G27" s="23"/>
      <c r="H27" s="23"/>
      <c r="I27" s="23"/>
      <c r="J27" s="23"/>
    </row>
    <row r="28" ht="12.75">
      <c r="A28" s="3" t="s">
        <v>67</v>
      </c>
    </row>
    <row r="29" spans="2:13" ht="12.75">
      <c r="B29" s="8"/>
      <c r="C29" s="8"/>
      <c r="D29" s="8"/>
      <c r="E29" s="8"/>
      <c r="F29" s="8"/>
      <c r="G29" s="8"/>
      <c r="H29" s="8"/>
      <c r="I29" s="8"/>
      <c r="J29" s="8"/>
      <c r="M29" s="44"/>
    </row>
    <row r="30" spans="2:10" ht="12.75">
      <c r="B30" s="8"/>
      <c r="C30" s="8"/>
      <c r="D30" s="8"/>
      <c r="E30" s="8"/>
      <c r="F30" s="8"/>
      <c r="G30" s="8"/>
      <c r="H30" s="8"/>
      <c r="I30" s="8"/>
      <c r="J30" s="8"/>
    </row>
    <row r="31" ht="12.75">
      <c r="M31" s="44"/>
    </row>
  </sheetData>
  <sheetProtection/>
  <mergeCells count="13">
    <mergeCell ref="J3:J4"/>
    <mergeCell ref="A5:J5"/>
    <mergeCell ref="A11:J11"/>
    <mergeCell ref="A21:J21"/>
    <mergeCell ref="A2:A4"/>
    <mergeCell ref="B3:B4"/>
    <mergeCell ref="B2:C2"/>
    <mergeCell ref="E2:G2"/>
    <mergeCell ref="I2:J2"/>
    <mergeCell ref="E3:E4"/>
    <mergeCell ref="F3:G3"/>
    <mergeCell ref="I3:I4"/>
    <mergeCell ref="C3:C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10" sqref="A10:G10"/>
    </sheetView>
  </sheetViews>
  <sheetFormatPr defaultColWidth="9.140625" defaultRowHeight="12.75"/>
  <cols>
    <col min="1" max="1" width="11.8515625" style="24" customWidth="1"/>
    <col min="2" max="7" width="10.140625" style="24" customWidth="1"/>
    <col min="8" max="16384" width="9.140625" style="24" customWidth="1"/>
  </cols>
  <sheetData>
    <row r="1" spans="1:7" ht="22.5" customHeight="1">
      <c r="A1" s="9" t="s">
        <v>69</v>
      </c>
      <c r="B1" s="9"/>
      <c r="C1" s="9"/>
      <c r="D1" s="9"/>
      <c r="E1" s="9"/>
      <c r="F1" s="9"/>
      <c r="G1" s="9"/>
    </row>
    <row r="2" spans="1:7" ht="15" customHeight="1">
      <c r="A2" s="25"/>
      <c r="B2" s="69" t="s">
        <v>4</v>
      </c>
      <c r="C2" s="69"/>
      <c r="D2" s="69"/>
      <c r="E2" s="69" t="s">
        <v>49</v>
      </c>
      <c r="F2" s="69"/>
      <c r="G2" s="69"/>
    </row>
    <row r="3" spans="1:7" ht="26.25" customHeight="1">
      <c r="A3" s="15"/>
      <c r="B3" s="39" t="s">
        <v>27</v>
      </c>
      <c r="C3" s="39" t="s">
        <v>28</v>
      </c>
      <c r="D3" s="39" t="s">
        <v>3</v>
      </c>
      <c r="E3" s="39" t="s">
        <v>27</v>
      </c>
      <c r="F3" s="39" t="s">
        <v>28</v>
      </c>
      <c r="G3" s="39" t="s">
        <v>3</v>
      </c>
    </row>
    <row r="4" spans="1:7" s="26" customFormat="1" ht="24.75" customHeight="1">
      <c r="A4" s="70" t="s">
        <v>6</v>
      </c>
      <c r="B4" s="70"/>
      <c r="C4" s="70"/>
      <c r="D4" s="70"/>
      <c r="E4" s="70"/>
      <c r="F4" s="70"/>
      <c r="G4" s="70"/>
    </row>
    <row r="5" spans="1:13" ht="12.75" customHeight="1">
      <c r="A5" s="17">
        <v>2008</v>
      </c>
      <c r="B5" s="27">
        <v>1024436</v>
      </c>
      <c r="C5" s="27">
        <v>229565</v>
      </c>
      <c r="D5" s="27">
        <f>+B5+C5</f>
        <v>1254001</v>
      </c>
      <c r="E5" s="27">
        <v>8888</v>
      </c>
      <c r="F5" s="27">
        <v>4734</v>
      </c>
      <c r="G5" s="27">
        <f>+E5+F5</f>
        <v>13622</v>
      </c>
      <c r="H5" s="27"/>
      <c r="I5" s="27"/>
      <c r="J5" s="27"/>
      <c r="K5" s="27"/>
      <c r="L5" s="27"/>
      <c r="M5" s="27"/>
    </row>
    <row r="6" spans="1:13" ht="12.75" customHeight="1">
      <c r="A6" s="17">
        <v>2009</v>
      </c>
      <c r="B6" s="27">
        <v>1007229</v>
      </c>
      <c r="C6" s="27">
        <v>235127</v>
      </c>
      <c r="D6" s="27">
        <f>+B6+C6</f>
        <v>1242356</v>
      </c>
      <c r="E6" s="27">
        <v>9070</v>
      </c>
      <c r="F6" s="27">
        <v>5133</v>
      </c>
      <c r="G6" s="27">
        <f>+E6+F6</f>
        <v>14203</v>
      </c>
      <c r="H6" s="27"/>
      <c r="I6" s="27"/>
      <c r="J6" s="27"/>
      <c r="K6" s="27"/>
      <c r="L6" s="27"/>
      <c r="M6" s="27"/>
    </row>
    <row r="7" spans="1:13" ht="12.75" customHeight="1">
      <c r="A7" s="17">
        <v>2010</v>
      </c>
      <c r="B7" s="27">
        <v>1004203</v>
      </c>
      <c r="C7" s="27">
        <v>238921</v>
      </c>
      <c r="D7" s="27">
        <f>+B7+C7</f>
        <v>1243124</v>
      </c>
      <c r="E7" s="27">
        <v>9333</v>
      </c>
      <c r="F7" s="27">
        <v>5290</v>
      </c>
      <c r="G7" s="27">
        <f>+E7+F7</f>
        <v>14623</v>
      </c>
      <c r="H7" s="27"/>
      <c r="I7" s="27"/>
      <c r="J7" s="27"/>
      <c r="K7" s="27"/>
      <c r="L7" s="27"/>
      <c r="M7" s="27"/>
    </row>
    <row r="8" spans="1:13" ht="12.75" customHeight="1">
      <c r="A8" s="17">
        <v>2011</v>
      </c>
      <c r="B8" s="27">
        <v>989709</v>
      </c>
      <c r="C8" s="27">
        <v>246602</v>
      </c>
      <c r="D8" s="27">
        <f>+B8+C8</f>
        <v>1236311</v>
      </c>
      <c r="E8" s="27">
        <v>9517</v>
      </c>
      <c r="F8" s="27">
        <v>5656</v>
      </c>
      <c r="G8" s="27">
        <f>+E8+F8</f>
        <v>15173</v>
      </c>
      <c r="H8" s="27"/>
      <c r="I8" s="27"/>
      <c r="J8" s="27"/>
      <c r="K8" s="27"/>
      <c r="L8" s="27"/>
      <c r="M8" s="27"/>
    </row>
    <row r="9" spans="1:13" ht="12.75" customHeight="1">
      <c r="A9" s="17">
        <v>2012</v>
      </c>
      <c r="B9" s="27">
        <v>976846</v>
      </c>
      <c r="C9" s="27">
        <v>251079</v>
      </c>
      <c r="D9" s="27">
        <f>+B9+C9</f>
        <v>1227925</v>
      </c>
      <c r="E9" s="27">
        <v>9641</v>
      </c>
      <c r="F9" s="27">
        <v>5795</v>
      </c>
      <c r="G9" s="27">
        <f>+E9+F9</f>
        <v>15436</v>
      </c>
      <c r="H9" s="27"/>
      <c r="I9" s="27"/>
      <c r="J9" s="27"/>
      <c r="K9" s="27"/>
      <c r="L9" s="27"/>
      <c r="M9" s="27"/>
    </row>
    <row r="10" spans="1:7" ht="21.75" customHeight="1">
      <c r="A10" s="68" t="s">
        <v>62</v>
      </c>
      <c r="B10" s="68"/>
      <c r="C10" s="68"/>
      <c r="D10" s="68"/>
      <c r="E10" s="68"/>
      <c r="F10" s="68"/>
      <c r="G10" s="68"/>
    </row>
    <row r="11" spans="1:13" ht="18" customHeight="1">
      <c r="A11" s="19" t="s">
        <v>8</v>
      </c>
      <c r="B11" s="27">
        <v>97740</v>
      </c>
      <c r="C11" s="27">
        <v>20028</v>
      </c>
      <c r="D11" s="27">
        <f>+B11+C11</f>
        <v>117768</v>
      </c>
      <c r="E11" s="27">
        <v>780</v>
      </c>
      <c r="F11" s="27">
        <v>432</v>
      </c>
      <c r="G11" s="27">
        <f>+E11+F11</f>
        <v>1212</v>
      </c>
      <c r="H11" s="27"/>
      <c r="I11" s="27"/>
      <c r="J11" s="27"/>
      <c r="K11" s="27"/>
      <c r="L11" s="27"/>
      <c r="M11" s="27"/>
    </row>
    <row r="12" spans="1:13" ht="12.75" customHeight="1">
      <c r="A12" s="19" t="s">
        <v>9</v>
      </c>
      <c r="B12" s="27">
        <v>54069</v>
      </c>
      <c r="C12" s="27">
        <v>11659</v>
      </c>
      <c r="D12" s="27">
        <f aca="true" t="shared" si="0" ref="D12:D19">+B12+C12</f>
        <v>65728</v>
      </c>
      <c r="E12" s="27">
        <v>523</v>
      </c>
      <c r="F12" s="27">
        <v>252</v>
      </c>
      <c r="G12" s="27">
        <f aca="true" t="shared" si="1" ref="G12:G19">+E12+F12</f>
        <v>775</v>
      </c>
      <c r="H12" s="27"/>
      <c r="I12" s="27"/>
      <c r="J12" s="27"/>
      <c r="K12" s="27"/>
      <c r="L12" s="27"/>
      <c r="M12" s="27"/>
    </row>
    <row r="13" spans="1:13" ht="12.75" customHeight="1">
      <c r="A13" s="19" t="s">
        <v>10</v>
      </c>
      <c r="B13" s="27">
        <v>181239</v>
      </c>
      <c r="C13" s="27">
        <v>49455</v>
      </c>
      <c r="D13" s="27">
        <f t="shared" si="0"/>
        <v>230694</v>
      </c>
      <c r="E13" s="27">
        <v>1837</v>
      </c>
      <c r="F13" s="27">
        <v>1136</v>
      </c>
      <c r="G13" s="27">
        <f t="shared" si="1"/>
        <v>2973</v>
      </c>
      <c r="H13" s="27"/>
      <c r="I13" s="27"/>
      <c r="J13" s="27"/>
      <c r="K13" s="27"/>
      <c r="L13" s="27"/>
      <c r="M13" s="27"/>
    </row>
    <row r="14" spans="1:13" ht="12.75" customHeight="1">
      <c r="A14" s="19" t="s">
        <v>11</v>
      </c>
      <c r="B14" s="27">
        <v>38131</v>
      </c>
      <c r="C14" s="27">
        <v>8257</v>
      </c>
      <c r="D14" s="27">
        <f t="shared" si="0"/>
        <v>46388</v>
      </c>
      <c r="E14" s="27">
        <v>312</v>
      </c>
      <c r="F14" s="27">
        <v>180</v>
      </c>
      <c r="G14" s="27">
        <f t="shared" si="1"/>
        <v>492</v>
      </c>
      <c r="H14" s="27"/>
      <c r="I14" s="27"/>
      <c r="J14" s="27"/>
      <c r="K14" s="27"/>
      <c r="L14" s="27"/>
      <c r="M14" s="27"/>
    </row>
    <row r="15" spans="1:13" ht="12.75" customHeight="1">
      <c r="A15" s="17" t="s">
        <v>12</v>
      </c>
      <c r="B15" s="27">
        <v>159322</v>
      </c>
      <c r="C15" s="27">
        <v>39624</v>
      </c>
      <c r="D15" s="27">
        <f t="shared" si="0"/>
        <v>198946</v>
      </c>
      <c r="E15" s="27">
        <v>1486</v>
      </c>
      <c r="F15" s="27">
        <v>902</v>
      </c>
      <c r="G15" s="27">
        <f t="shared" si="1"/>
        <v>2388</v>
      </c>
      <c r="H15" s="27"/>
      <c r="I15" s="27"/>
      <c r="J15" s="27"/>
      <c r="K15" s="27"/>
      <c r="L15" s="27"/>
      <c r="M15" s="27"/>
    </row>
    <row r="16" spans="1:13" ht="12.75" customHeight="1">
      <c r="A16" s="17" t="s">
        <v>13</v>
      </c>
      <c r="B16" s="27">
        <v>228991</v>
      </c>
      <c r="C16" s="27">
        <v>63031</v>
      </c>
      <c r="D16" s="27">
        <f t="shared" si="0"/>
        <v>292022</v>
      </c>
      <c r="E16" s="27">
        <v>2390</v>
      </c>
      <c r="F16" s="27">
        <v>1544</v>
      </c>
      <c r="G16" s="27">
        <f t="shared" si="1"/>
        <v>3934</v>
      </c>
      <c r="H16" s="27"/>
      <c r="I16" s="27"/>
      <c r="J16" s="27"/>
      <c r="K16" s="27"/>
      <c r="L16" s="27"/>
      <c r="M16" s="27"/>
    </row>
    <row r="17" spans="1:13" ht="12.75" customHeight="1">
      <c r="A17" s="17" t="s">
        <v>16</v>
      </c>
      <c r="B17" s="27">
        <v>62123</v>
      </c>
      <c r="C17" s="27">
        <v>13869</v>
      </c>
      <c r="D17" s="27">
        <f t="shared" si="0"/>
        <v>75992</v>
      </c>
      <c r="E17" s="27">
        <v>557</v>
      </c>
      <c r="F17" s="27">
        <v>302</v>
      </c>
      <c r="G17" s="27">
        <f t="shared" si="1"/>
        <v>859</v>
      </c>
      <c r="H17" s="27"/>
      <c r="I17" s="27"/>
      <c r="J17" s="27"/>
      <c r="K17" s="27"/>
      <c r="L17" s="27"/>
      <c r="M17" s="27"/>
    </row>
    <row r="18" spans="1:13" ht="12.75" customHeight="1">
      <c r="A18" s="17" t="s">
        <v>14</v>
      </c>
      <c r="B18" s="27">
        <v>75661</v>
      </c>
      <c r="C18" s="27">
        <v>19452</v>
      </c>
      <c r="D18" s="27">
        <f t="shared" si="0"/>
        <v>95113</v>
      </c>
      <c r="E18" s="27">
        <v>826</v>
      </c>
      <c r="F18" s="27">
        <v>439</v>
      </c>
      <c r="G18" s="27">
        <f t="shared" si="1"/>
        <v>1265</v>
      </c>
      <c r="H18" s="27"/>
      <c r="I18" s="27"/>
      <c r="J18" s="27"/>
      <c r="K18" s="27"/>
      <c r="L18" s="27"/>
      <c r="M18" s="27"/>
    </row>
    <row r="19" spans="1:13" ht="12.75" customHeight="1">
      <c r="A19" s="17" t="s">
        <v>15</v>
      </c>
      <c r="B19" s="27">
        <v>92429</v>
      </c>
      <c r="C19" s="27">
        <v>21227</v>
      </c>
      <c r="D19" s="27">
        <f t="shared" si="0"/>
        <v>113656</v>
      </c>
      <c r="E19" s="27">
        <v>806</v>
      </c>
      <c r="F19" s="27">
        <v>468</v>
      </c>
      <c r="G19" s="27">
        <f t="shared" si="1"/>
        <v>1274</v>
      </c>
      <c r="H19" s="27"/>
      <c r="I19" s="27"/>
      <c r="J19" s="27"/>
      <c r="K19" s="27"/>
      <c r="L19" s="27"/>
      <c r="M19" s="27"/>
    </row>
    <row r="20" spans="1:7" ht="21.75" customHeight="1">
      <c r="A20" s="68" t="s">
        <v>66</v>
      </c>
      <c r="B20" s="68"/>
      <c r="C20" s="68"/>
      <c r="D20" s="68"/>
      <c r="E20" s="68"/>
      <c r="F20" s="68"/>
      <c r="G20" s="68"/>
    </row>
    <row r="21" spans="1:7" ht="18" customHeight="1">
      <c r="A21" s="4" t="s">
        <v>23</v>
      </c>
      <c r="B21" s="27">
        <v>4340266</v>
      </c>
      <c r="C21" s="27">
        <v>1033017</v>
      </c>
      <c r="D21" s="27">
        <f>+B21+C21</f>
        <v>5373283</v>
      </c>
      <c r="E21" s="27">
        <v>48324</v>
      </c>
      <c r="F21" s="27">
        <v>26830</v>
      </c>
      <c r="G21" s="27">
        <f>+E21+F21</f>
        <v>75154</v>
      </c>
    </row>
    <row r="22" spans="1:7" ht="12.75" customHeight="1">
      <c r="A22" s="4" t="s">
        <v>17</v>
      </c>
      <c r="B22" s="27">
        <f aca="true" t="shared" si="2" ref="B22:G22">B23-B21</f>
        <v>11593982</v>
      </c>
      <c r="C22" s="27">
        <f t="shared" si="2"/>
        <v>1839764</v>
      </c>
      <c r="D22" s="27">
        <f t="shared" si="2"/>
        <v>13433746</v>
      </c>
      <c r="E22" s="27">
        <f t="shared" si="2"/>
        <v>151941</v>
      </c>
      <c r="F22" s="27">
        <f t="shared" si="2"/>
        <v>42078</v>
      </c>
      <c r="G22" s="27">
        <f t="shared" si="2"/>
        <v>194019</v>
      </c>
    </row>
    <row r="23" spans="1:7" ht="12.75" customHeight="1">
      <c r="A23" s="4" t="s">
        <v>7</v>
      </c>
      <c r="B23" s="27">
        <v>15934248</v>
      </c>
      <c r="C23" s="27">
        <v>2872781</v>
      </c>
      <c r="D23" s="27">
        <f>+B23+C23</f>
        <v>18807029</v>
      </c>
      <c r="E23" s="27">
        <v>200265</v>
      </c>
      <c r="F23" s="27">
        <v>68908</v>
      </c>
      <c r="G23" s="27">
        <f>+E23+F23</f>
        <v>269173</v>
      </c>
    </row>
    <row r="24" spans="1:7" ht="27" customHeight="1">
      <c r="A24" s="28" t="s">
        <v>29</v>
      </c>
      <c r="B24" s="29">
        <f aca="true" t="shared" si="3" ref="B24:G24">+B9/B23*100</f>
        <v>6.130480710479716</v>
      </c>
      <c r="C24" s="29">
        <f t="shared" si="3"/>
        <v>8.739928313366038</v>
      </c>
      <c r="D24" s="29">
        <f t="shared" si="3"/>
        <v>6.529074847494519</v>
      </c>
      <c r="E24" s="29">
        <f t="shared" si="3"/>
        <v>4.8141212892916885</v>
      </c>
      <c r="F24" s="29">
        <f t="shared" si="3"/>
        <v>8.40976374296163</v>
      </c>
      <c r="G24" s="29">
        <f t="shared" si="3"/>
        <v>5.734601910295609</v>
      </c>
    </row>
    <row r="25" spans="1:7" ht="9" customHeight="1">
      <c r="A25" s="15"/>
      <c r="B25" s="30"/>
      <c r="C25" s="30"/>
      <c r="D25" s="30"/>
      <c r="E25" s="30"/>
      <c r="F25" s="30"/>
      <c r="G25" s="30"/>
    </row>
    <row r="26" ht="13.5" customHeight="1">
      <c r="A26" s="4" t="s">
        <v>18</v>
      </c>
    </row>
    <row r="27" ht="12.75" customHeight="1"/>
    <row r="28" ht="13.5" customHeight="1"/>
    <row r="29" spans="1:7" ht="12.75">
      <c r="A29" s="31"/>
      <c r="B29" s="32"/>
      <c r="C29" s="32"/>
      <c r="D29" s="32"/>
      <c r="E29" s="32"/>
      <c r="F29" s="32"/>
      <c r="G29" s="32"/>
    </row>
    <row r="30" spans="1:7" s="31" customFormat="1" ht="13.5" customHeight="1">
      <c r="A30" s="24"/>
      <c r="B30" s="24"/>
      <c r="C30" s="24"/>
      <c r="D30" s="24"/>
      <c r="E30" s="24"/>
      <c r="F30" s="24"/>
      <c r="G30" s="24"/>
    </row>
    <row r="32" ht="13.5" customHeight="1"/>
    <row r="34" ht="13.5" customHeight="1"/>
    <row r="36" ht="18.75" customHeight="1"/>
    <row r="39" ht="13.5" customHeight="1"/>
    <row r="41" ht="13.5" customHeight="1"/>
    <row r="43" ht="13.5" customHeight="1"/>
    <row r="45" ht="13.5" customHeight="1"/>
    <row r="47" ht="9" customHeight="1"/>
    <row r="48" ht="12.75" customHeight="1"/>
  </sheetData>
  <sheetProtection/>
  <mergeCells count="5">
    <mergeCell ref="A10:G10"/>
    <mergeCell ref="A20:G20"/>
    <mergeCell ref="B2:D2"/>
    <mergeCell ref="E2:G2"/>
    <mergeCell ref="A4:G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G22 D2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11.8515625" style="3" customWidth="1"/>
    <col min="2" max="2" width="10.7109375" style="3" customWidth="1"/>
    <col min="3" max="3" width="9.140625" style="3" customWidth="1"/>
    <col min="4" max="4" width="10.7109375" style="3" customWidth="1"/>
    <col min="5" max="5" width="9.140625" style="3" customWidth="1"/>
    <col min="6" max="6" width="10.7109375" style="3" customWidth="1"/>
    <col min="7" max="7" width="10.140625" style="3" bestFit="1" customWidth="1"/>
    <col min="8" max="8" width="10.7109375" style="3" customWidth="1"/>
    <col min="9" max="9" width="11.00390625" style="3" customWidth="1"/>
    <col min="10" max="10" width="14.8515625" style="3" customWidth="1"/>
    <col min="11" max="11" width="9.7109375" style="3" bestFit="1" customWidth="1"/>
    <col min="12" max="15" width="9.140625" style="3" customWidth="1"/>
    <col min="16" max="16" width="10.140625" style="3" bestFit="1" customWidth="1"/>
    <col min="17" max="17" width="9.7109375" style="3" bestFit="1" customWidth="1"/>
    <col min="18" max="16384" width="9.140625" style="3" customWidth="1"/>
  </cols>
  <sheetData>
    <row r="1" spans="1:9" ht="24" customHeight="1">
      <c r="A1" s="9" t="s">
        <v>50</v>
      </c>
      <c r="B1" s="1"/>
      <c r="C1" s="1"/>
      <c r="D1" s="1"/>
      <c r="E1" s="1"/>
      <c r="F1" s="1"/>
      <c r="G1" s="1"/>
      <c r="H1" s="1"/>
      <c r="I1" s="1"/>
    </row>
    <row r="2" spans="1:9" ht="24" customHeight="1">
      <c r="A2" s="63"/>
      <c r="B2" s="67" t="s">
        <v>24</v>
      </c>
      <c r="C2" s="67"/>
      <c r="D2" s="67" t="s">
        <v>25</v>
      </c>
      <c r="E2" s="67"/>
      <c r="F2" s="67" t="s">
        <v>26</v>
      </c>
      <c r="G2" s="67"/>
      <c r="H2" s="67" t="s">
        <v>3</v>
      </c>
      <c r="I2" s="67"/>
    </row>
    <row r="3" spans="1:9" ht="24" customHeight="1">
      <c r="A3" s="65"/>
      <c r="B3" s="16" t="s">
        <v>4</v>
      </c>
      <c r="C3" s="16" t="s">
        <v>5</v>
      </c>
      <c r="D3" s="16" t="s">
        <v>4</v>
      </c>
      <c r="E3" s="16" t="s">
        <v>5</v>
      </c>
      <c r="F3" s="16" t="s">
        <v>4</v>
      </c>
      <c r="G3" s="16" t="s">
        <v>5</v>
      </c>
      <c r="H3" s="16" t="s">
        <v>4</v>
      </c>
      <c r="I3" s="16" t="s">
        <v>5</v>
      </c>
    </row>
    <row r="4" spans="1:9" ht="24.75" customHeight="1">
      <c r="A4" s="71" t="s">
        <v>6</v>
      </c>
      <c r="B4" s="71"/>
      <c r="C4" s="71"/>
      <c r="D4" s="71"/>
      <c r="E4" s="71"/>
      <c r="F4" s="71"/>
      <c r="G4" s="71"/>
      <c r="H4" s="71"/>
      <c r="I4" s="71"/>
    </row>
    <row r="5" spans="1:18" ht="12.75">
      <c r="A5" s="17">
        <v>2008</v>
      </c>
      <c r="B5" s="18">
        <v>1182427</v>
      </c>
      <c r="C5" s="18">
        <v>13276</v>
      </c>
      <c r="D5" s="18">
        <v>71574</v>
      </c>
      <c r="E5" s="18">
        <v>365</v>
      </c>
      <c r="F5" s="18">
        <v>459743</v>
      </c>
      <c r="G5" s="18">
        <v>2055</v>
      </c>
      <c r="H5" s="8">
        <f aca="true" t="shared" si="0" ref="H5:I8">+B5+D5+F5</f>
        <v>1713744</v>
      </c>
      <c r="I5" s="8">
        <f t="shared" si="0"/>
        <v>15696</v>
      </c>
      <c r="K5" s="18"/>
      <c r="L5" s="42"/>
      <c r="M5" s="18"/>
      <c r="N5" s="18"/>
      <c r="O5" s="18"/>
      <c r="P5" s="18"/>
      <c r="Q5" s="18"/>
      <c r="R5" s="18"/>
    </row>
    <row r="6" spans="1:18" ht="12.75">
      <c r="A6" s="17">
        <v>2009</v>
      </c>
      <c r="B6" s="18">
        <v>1173067</v>
      </c>
      <c r="C6" s="18">
        <v>13832</v>
      </c>
      <c r="D6" s="18">
        <v>69289</v>
      </c>
      <c r="E6" s="18">
        <v>371</v>
      </c>
      <c r="F6" s="18">
        <v>471474</v>
      </c>
      <c r="G6" s="18">
        <v>2183</v>
      </c>
      <c r="H6" s="8">
        <f t="shared" si="0"/>
        <v>1713830</v>
      </c>
      <c r="I6" s="8">
        <f t="shared" si="0"/>
        <v>16386</v>
      </c>
      <c r="K6" s="42"/>
      <c r="L6" s="42"/>
      <c r="M6" s="42"/>
      <c r="N6" s="18"/>
      <c r="O6" s="18"/>
      <c r="P6" s="18"/>
      <c r="Q6" s="18"/>
      <c r="R6" s="18"/>
    </row>
    <row r="7" spans="1:18" ht="12.75">
      <c r="A7" s="17">
        <v>2010</v>
      </c>
      <c r="B7" s="18">
        <v>1175812</v>
      </c>
      <c r="C7" s="18">
        <v>14259</v>
      </c>
      <c r="D7" s="18">
        <v>67312</v>
      </c>
      <c r="E7" s="18">
        <v>364</v>
      </c>
      <c r="F7" s="18">
        <v>478481</v>
      </c>
      <c r="G7" s="18">
        <v>2233</v>
      </c>
      <c r="H7" s="8">
        <f t="shared" si="0"/>
        <v>1721605</v>
      </c>
      <c r="I7" s="8">
        <f t="shared" si="0"/>
        <v>16856</v>
      </c>
      <c r="J7" s="8"/>
      <c r="K7" s="8"/>
      <c r="L7" s="8"/>
      <c r="M7" s="8"/>
      <c r="N7" s="8"/>
      <c r="O7" s="8"/>
      <c r="P7" s="18"/>
      <c r="Q7" s="18"/>
      <c r="R7" s="18"/>
    </row>
    <row r="8" spans="1:18" ht="12.75">
      <c r="A8" s="17">
        <v>2011</v>
      </c>
      <c r="B8" s="18">
        <v>1171304</v>
      </c>
      <c r="C8" s="18">
        <v>14813</v>
      </c>
      <c r="D8" s="18">
        <f>SUM(D11:D19)</f>
        <v>63481</v>
      </c>
      <c r="E8" s="18">
        <f>SUM(E11:E19)</f>
        <v>368</v>
      </c>
      <c r="F8" s="18">
        <v>488856</v>
      </c>
      <c r="G8" s="18">
        <v>2317</v>
      </c>
      <c r="H8" s="8">
        <f t="shared" si="0"/>
        <v>1723641</v>
      </c>
      <c r="I8" s="8">
        <f t="shared" si="0"/>
        <v>17498</v>
      </c>
      <c r="J8" s="8"/>
      <c r="K8" s="8"/>
      <c r="L8" s="8"/>
      <c r="M8" s="8"/>
      <c r="N8" s="8"/>
      <c r="O8" s="8"/>
      <c r="P8" s="18"/>
      <c r="Q8" s="18"/>
      <c r="R8" s="18"/>
    </row>
    <row r="9" spans="1:18" ht="12.75">
      <c r="A9" s="17">
        <v>2012</v>
      </c>
      <c r="B9" s="18">
        <v>1164444</v>
      </c>
      <c r="C9" s="18">
        <v>15069</v>
      </c>
      <c r="D9" s="18">
        <v>63481</v>
      </c>
      <c r="E9" s="18">
        <v>368</v>
      </c>
      <c r="F9" s="20">
        <f>H9-(B9+D9)</f>
        <v>493688</v>
      </c>
      <c r="G9" s="20">
        <f>I9-(C9+E9)</f>
        <v>2377</v>
      </c>
      <c r="H9" s="8">
        <v>1721613</v>
      </c>
      <c r="I9" s="8">
        <v>17814</v>
      </c>
      <c r="J9" s="8"/>
      <c r="K9" s="8"/>
      <c r="L9" s="8"/>
      <c r="M9" s="8"/>
      <c r="N9" s="8"/>
      <c r="O9" s="8"/>
      <c r="P9" s="18"/>
      <c r="Q9" s="18"/>
      <c r="R9" s="18"/>
    </row>
    <row r="10" spans="1:9" ht="21.75" customHeight="1">
      <c r="A10" s="71" t="s">
        <v>65</v>
      </c>
      <c r="B10" s="71"/>
      <c r="C10" s="71"/>
      <c r="D10" s="71"/>
      <c r="E10" s="71"/>
      <c r="F10" s="71"/>
      <c r="G10" s="71"/>
      <c r="H10" s="71"/>
      <c r="I10" s="71"/>
    </row>
    <row r="11" spans="1:16" ht="12.75">
      <c r="A11" s="19" t="s">
        <v>8</v>
      </c>
      <c r="B11" s="20">
        <v>109181</v>
      </c>
      <c r="C11" s="20">
        <v>1186</v>
      </c>
      <c r="D11" s="20">
        <v>7473</v>
      </c>
      <c r="E11" s="20">
        <v>47</v>
      </c>
      <c r="F11" s="20">
        <f>H11-(B11+D11)</f>
        <v>46904</v>
      </c>
      <c r="G11" s="20">
        <f>I11-(C11+E11)</f>
        <v>219</v>
      </c>
      <c r="H11" s="8">
        <v>163558</v>
      </c>
      <c r="I11" s="8">
        <v>1452</v>
      </c>
      <c r="J11" s="42"/>
      <c r="K11" s="18"/>
      <c r="L11" s="42"/>
      <c r="M11" s="18"/>
      <c r="N11" s="42"/>
      <c r="O11" s="18"/>
      <c r="P11" s="18"/>
    </row>
    <row r="12" spans="1:16" ht="12.75">
      <c r="A12" s="19" t="s">
        <v>9</v>
      </c>
      <c r="B12" s="20">
        <v>59787</v>
      </c>
      <c r="C12" s="20">
        <v>743</v>
      </c>
      <c r="D12" s="20">
        <v>5332</v>
      </c>
      <c r="E12" s="20">
        <v>44</v>
      </c>
      <c r="F12" s="20">
        <f aca="true" t="shared" si="1" ref="F12:F19">H12-(B12+D12)</f>
        <v>26033</v>
      </c>
      <c r="G12" s="20">
        <f aca="true" t="shared" si="2" ref="G12:G19">I12-(C12+E12)</f>
        <v>120</v>
      </c>
      <c r="H12" s="8">
        <v>91152</v>
      </c>
      <c r="I12" s="8">
        <v>907</v>
      </c>
      <c r="J12" s="42"/>
      <c r="K12" s="46"/>
      <c r="L12" s="18"/>
      <c r="M12" s="18"/>
      <c r="N12" s="18"/>
      <c r="O12" s="18"/>
      <c r="P12" s="18"/>
    </row>
    <row r="13" spans="1:16" ht="12.75">
      <c r="A13" s="19" t="s">
        <v>10</v>
      </c>
      <c r="B13" s="20">
        <v>221695</v>
      </c>
      <c r="C13" s="20">
        <v>2985</v>
      </c>
      <c r="D13" s="20">
        <v>7875</v>
      </c>
      <c r="E13" s="20">
        <v>43</v>
      </c>
      <c r="F13" s="20">
        <f t="shared" si="1"/>
        <v>94407</v>
      </c>
      <c r="G13" s="20">
        <f t="shared" si="2"/>
        <v>460</v>
      </c>
      <c r="H13" s="8">
        <v>323977</v>
      </c>
      <c r="I13" s="8">
        <v>3488</v>
      </c>
      <c r="J13" s="42"/>
      <c r="K13" s="42"/>
      <c r="L13" s="18"/>
      <c r="M13" s="18"/>
      <c r="N13" s="42"/>
      <c r="O13" s="18"/>
      <c r="P13" s="18"/>
    </row>
    <row r="14" spans="1:16" ht="12.75">
      <c r="A14" s="19" t="s">
        <v>11</v>
      </c>
      <c r="B14" s="20">
        <v>40889</v>
      </c>
      <c r="C14" s="20">
        <v>462</v>
      </c>
      <c r="D14" s="20">
        <v>4927</v>
      </c>
      <c r="E14" s="20">
        <v>38</v>
      </c>
      <c r="F14" s="20">
        <f t="shared" si="1"/>
        <v>17374</v>
      </c>
      <c r="G14" s="20">
        <f t="shared" si="2"/>
        <v>82</v>
      </c>
      <c r="H14" s="8">
        <v>63190</v>
      </c>
      <c r="I14" s="8">
        <v>582</v>
      </c>
      <c r="J14" s="42"/>
      <c r="K14" s="18"/>
      <c r="L14" s="18"/>
      <c r="M14" s="18"/>
      <c r="N14" s="18"/>
      <c r="O14" s="18"/>
      <c r="P14" s="18"/>
    </row>
    <row r="15" spans="1:16" ht="12.75">
      <c r="A15" s="17" t="s">
        <v>12</v>
      </c>
      <c r="B15" s="20">
        <v>186987</v>
      </c>
      <c r="C15" s="20">
        <v>2377</v>
      </c>
      <c r="D15" s="20">
        <v>10341</v>
      </c>
      <c r="E15" s="20">
        <v>51</v>
      </c>
      <c r="F15" s="20">
        <f t="shared" si="1"/>
        <v>67563</v>
      </c>
      <c r="G15" s="20">
        <f t="shared" si="2"/>
        <v>337</v>
      </c>
      <c r="H15" s="8">
        <v>264891</v>
      </c>
      <c r="I15" s="8">
        <v>2765</v>
      </c>
      <c r="J15" s="42"/>
      <c r="K15" s="18"/>
      <c r="L15" s="42"/>
      <c r="M15" s="18"/>
      <c r="N15" s="18"/>
      <c r="O15" s="18"/>
      <c r="P15" s="18"/>
    </row>
    <row r="16" spans="1:16" ht="12.75">
      <c r="A16" s="17" t="s">
        <v>13</v>
      </c>
      <c r="B16" s="20">
        <v>273818</v>
      </c>
      <c r="C16" s="20">
        <v>3906</v>
      </c>
      <c r="D16" s="20">
        <v>16272</v>
      </c>
      <c r="E16" s="20">
        <v>87</v>
      </c>
      <c r="F16" s="20">
        <f t="shared" si="1"/>
        <v>128776</v>
      </c>
      <c r="G16" s="20">
        <f t="shared" si="2"/>
        <v>626</v>
      </c>
      <c r="H16" s="8">
        <v>418866</v>
      </c>
      <c r="I16" s="8">
        <v>4619</v>
      </c>
      <c r="J16" s="42"/>
      <c r="K16" s="18"/>
      <c r="L16" s="18"/>
      <c r="M16" s="18"/>
      <c r="N16" s="18"/>
      <c r="O16" s="18"/>
      <c r="P16" s="18"/>
    </row>
    <row r="17" spans="1:16" ht="12.75">
      <c r="A17" s="17" t="s">
        <v>16</v>
      </c>
      <c r="B17" s="20">
        <v>72842</v>
      </c>
      <c r="C17" s="20">
        <v>865</v>
      </c>
      <c r="D17" s="20">
        <v>2941</v>
      </c>
      <c r="E17" s="20">
        <v>14</v>
      </c>
      <c r="F17" s="20">
        <f t="shared" si="1"/>
        <v>31092</v>
      </c>
      <c r="G17" s="20">
        <f t="shared" si="2"/>
        <v>150</v>
      </c>
      <c r="H17" s="8">
        <v>106875</v>
      </c>
      <c r="I17" s="8">
        <v>1029</v>
      </c>
      <c r="J17" s="42"/>
      <c r="K17" s="18"/>
      <c r="L17" s="18"/>
      <c r="M17" s="18"/>
      <c r="N17" s="18"/>
      <c r="O17" s="18"/>
      <c r="P17" s="18"/>
    </row>
    <row r="18" spans="1:16" ht="12.75">
      <c r="A18" s="17" t="s">
        <v>14</v>
      </c>
      <c r="B18" s="20">
        <v>91446</v>
      </c>
      <c r="C18" s="20">
        <v>1270</v>
      </c>
      <c r="D18" s="20">
        <v>3192</v>
      </c>
      <c r="E18" s="20">
        <v>19</v>
      </c>
      <c r="F18" s="20">
        <f t="shared" si="1"/>
        <v>40942</v>
      </c>
      <c r="G18" s="20">
        <f t="shared" si="2"/>
        <v>194</v>
      </c>
      <c r="H18" s="8">
        <v>135580</v>
      </c>
      <c r="I18" s="8">
        <v>1483</v>
      </c>
      <c r="J18" s="42"/>
      <c r="K18" s="18"/>
      <c r="L18" s="18"/>
      <c r="M18" s="18"/>
      <c r="N18" s="18"/>
      <c r="O18" s="18"/>
      <c r="P18" s="18"/>
    </row>
    <row r="19" spans="1:16" ht="12.75">
      <c r="A19" s="17" t="s">
        <v>15</v>
      </c>
      <c r="B19" s="20">
        <v>107799</v>
      </c>
      <c r="C19" s="20">
        <v>1275</v>
      </c>
      <c r="D19" s="20">
        <v>5128</v>
      </c>
      <c r="E19" s="20">
        <v>25</v>
      </c>
      <c r="F19" s="20">
        <f t="shared" si="1"/>
        <v>40597</v>
      </c>
      <c r="G19" s="20">
        <f t="shared" si="2"/>
        <v>190</v>
      </c>
      <c r="H19" s="8">
        <v>153524</v>
      </c>
      <c r="I19" s="8">
        <v>1490</v>
      </c>
      <c r="J19" s="42"/>
      <c r="K19" s="18"/>
      <c r="L19" s="18"/>
      <c r="M19" s="18"/>
      <c r="N19" s="18"/>
      <c r="O19" s="18"/>
      <c r="P19" s="18"/>
    </row>
    <row r="20" spans="1:9" ht="21.75" customHeight="1">
      <c r="A20" s="71" t="s">
        <v>66</v>
      </c>
      <c r="B20" s="71"/>
      <c r="C20" s="71"/>
      <c r="D20" s="71"/>
      <c r="E20" s="71"/>
      <c r="F20" s="71"/>
      <c r="G20" s="71"/>
      <c r="H20" s="71"/>
      <c r="I20" s="71"/>
    </row>
    <row r="21" spans="1:17" ht="12.75">
      <c r="A21" s="4" t="s">
        <v>23</v>
      </c>
      <c r="B21" s="20">
        <v>5105133</v>
      </c>
      <c r="C21" s="20">
        <v>64232</v>
      </c>
      <c r="D21" s="20">
        <v>268150</v>
      </c>
      <c r="E21" s="20">
        <v>1482</v>
      </c>
      <c r="F21" s="20">
        <v>1923069</v>
      </c>
      <c r="G21" s="20">
        <v>9440</v>
      </c>
      <c r="H21" s="8">
        <f aca="true" t="shared" si="3" ref="H21:I23">+B21+D21+F21</f>
        <v>7296352</v>
      </c>
      <c r="I21" s="8">
        <v>75154</v>
      </c>
      <c r="J21" s="33"/>
      <c r="K21" s="33"/>
      <c r="L21" s="33"/>
      <c r="M21" s="34"/>
      <c r="N21" s="34"/>
      <c r="O21" s="34"/>
      <c r="P21" s="35"/>
      <c r="Q21" s="35"/>
    </row>
    <row r="22" spans="1:17" ht="12.75">
      <c r="A22" s="4" t="s">
        <v>17</v>
      </c>
      <c r="B22" s="8">
        <f>+B23-B21</f>
        <v>12875240</v>
      </c>
      <c r="C22" s="8">
        <f>+C23-C21</f>
        <v>179199</v>
      </c>
      <c r="D22" s="8">
        <f>+D23-D21</f>
        <v>554160</v>
      </c>
      <c r="E22" s="8">
        <f>+E23-E21</f>
        <v>3005</v>
      </c>
      <c r="F22" s="8">
        <v>1939015</v>
      </c>
      <c r="G22" s="8">
        <v>9028</v>
      </c>
      <c r="H22" s="8">
        <f t="shared" si="3"/>
        <v>15368415</v>
      </c>
      <c r="I22" s="8">
        <f t="shared" si="3"/>
        <v>191232</v>
      </c>
      <c r="J22" s="33"/>
      <c r="K22" s="33"/>
      <c r="L22" s="33"/>
      <c r="M22" s="33"/>
      <c r="N22" s="33"/>
      <c r="O22" s="33"/>
      <c r="P22" s="33"/>
      <c r="Q22" s="35"/>
    </row>
    <row r="23" spans="1:17" ht="12.75" customHeight="1">
      <c r="A23" s="4" t="s">
        <v>7</v>
      </c>
      <c r="B23" s="20">
        <v>17980373</v>
      </c>
      <c r="C23" s="20">
        <v>243431</v>
      </c>
      <c r="D23" s="20">
        <v>822310</v>
      </c>
      <c r="E23" s="20">
        <v>4487</v>
      </c>
      <c r="F23" s="45">
        <v>4276168</v>
      </c>
      <c r="G23" s="45">
        <v>21257</v>
      </c>
      <c r="H23" s="8">
        <f t="shared" si="3"/>
        <v>23078851</v>
      </c>
      <c r="I23" s="8">
        <f t="shared" si="3"/>
        <v>269175</v>
      </c>
      <c r="J23" s="35"/>
      <c r="K23" s="35"/>
      <c r="L23" s="35"/>
      <c r="M23" s="35"/>
      <c r="N23" s="35"/>
      <c r="O23" s="35"/>
      <c r="P23" s="35"/>
      <c r="Q23" s="35"/>
    </row>
    <row r="24" spans="1:9" ht="27" customHeight="1">
      <c r="A24" s="28" t="s">
        <v>29</v>
      </c>
      <c r="B24" s="36">
        <f aca="true" t="shared" si="4" ref="B24:I24">+B9/B23*100</f>
        <v>6.476194904299259</v>
      </c>
      <c r="C24" s="36">
        <f t="shared" si="4"/>
        <v>6.190255144168163</v>
      </c>
      <c r="D24" s="36">
        <f t="shared" si="4"/>
        <v>7.719838017292749</v>
      </c>
      <c r="E24" s="36">
        <f t="shared" si="4"/>
        <v>8.201470915979495</v>
      </c>
      <c r="F24" s="36">
        <f t="shared" si="4"/>
        <v>11.545102998759639</v>
      </c>
      <c r="G24" s="36">
        <f t="shared" si="4"/>
        <v>11.182198805099496</v>
      </c>
      <c r="H24" s="36">
        <f t="shared" si="4"/>
        <v>7.459699791813726</v>
      </c>
      <c r="I24" s="36">
        <f t="shared" si="4"/>
        <v>6.617999442741711</v>
      </c>
    </row>
    <row r="25" spans="1:9" ht="9" customHeight="1">
      <c r="A25" s="15"/>
      <c r="B25" s="22"/>
      <c r="C25" s="22"/>
      <c r="D25" s="22"/>
      <c r="E25" s="22"/>
      <c r="F25" s="22"/>
      <c r="G25" s="22"/>
      <c r="H25" s="22"/>
      <c r="I25" s="22"/>
    </row>
    <row r="26" ht="13.5" customHeight="1">
      <c r="A26" s="3" t="s">
        <v>18</v>
      </c>
    </row>
    <row r="30" ht="26.25" customHeight="1"/>
    <row r="36" ht="9" customHeight="1"/>
    <row r="40" ht="9" customHeight="1"/>
    <row r="44" ht="9" customHeight="1"/>
    <row r="48" ht="9" customHeight="1"/>
    <row r="52" ht="9" customHeight="1"/>
    <row r="56" ht="9" customHeight="1"/>
    <row r="60" ht="9" customHeight="1"/>
    <row r="64" ht="9" customHeight="1"/>
    <row r="68" ht="9" customHeight="1"/>
    <row r="72" ht="9" customHeight="1"/>
  </sheetData>
  <sheetProtection/>
  <mergeCells count="8">
    <mergeCell ref="H2:I2"/>
    <mergeCell ref="A4:I4"/>
    <mergeCell ref="A10:I10"/>
    <mergeCell ref="A20:I20"/>
    <mergeCell ref="A2:A3"/>
    <mergeCell ref="B2:C2"/>
    <mergeCell ref="D2:E2"/>
    <mergeCell ref="F2:G2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6" width="10.7109375" style="3" customWidth="1"/>
    <col min="7" max="16384" width="9.140625" style="3" customWidth="1"/>
  </cols>
  <sheetData>
    <row r="1" ht="21.75" customHeight="1">
      <c r="A1" s="40" t="s">
        <v>60</v>
      </c>
    </row>
    <row r="2" spans="1:7" ht="24.75" customHeight="1">
      <c r="A2" s="41"/>
      <c r="B2" s="9"/>
      <c r="C2" s="9"/>
      <c r="D2" s="9"/>
      <c r="E2" s="9"/>
      <c r="F2" s="9"/>
      <c r="G2" s="9"/>
    </row>
    <row r="3" spans="1:7" ht="18.75" customHeight="1">
      <c r="A3" s="57" t="s">
        <v>21</v>
      </c>
      <c r="B3" s="72" t="s">
        <v>52</v>
      </c>
      <c r="C3" s="72" t="s">
        <v>53</v>
      </c>
      <c r="D3" s="60" t="s">
        <v>54</v>
      </c>
      <c r="E3" s="60"/>
      <c r="F3" s="60"/>
      <c r="G3" s="60"/>
    </row>
    <row r="4" spans="1:7" ht="49.5" customHeight="1">
      <c r="A4" s="58"/>
      <c r="B4" s="62"/>
      <c r="C4" s="62"/>
      <c r="D4" s="16" t="s">
        <v>55</v>
      </c>
      <c r="E4" s="16" t="s">
        <v>56</v>
      </c>
      <c r="F4" s="16" t="s">
        <v>57</v>
      </c>
      <c r="G4" s="16" t="s">
        <v>3</v>
      </c>
    </row>
    <row r="5" spans="1:7" ht="24.75" customHeight="1">
      <c r="A5" s="56" t="s">
        <v>6</v>
      </c>
      <c r="B5" s="56"/>
      <c r="C5" s="56"/>
      <c r="D5" s="56"/>
      <c r="E5" s="56"/>
      <c r="F5" s="56"/>
      <c r="G5" s="56"/>
    </row>
    <row r="6" spans="1:7" ht="12.75" customHeight="1">
      <c r="A6" s="17">
        <v>2009</v>
      </c>
      <c r="B6" s="18">
        <v>1024</v>
      </c>
      <c r="C6" s="18">
        <v>30372</v>
      </c>
      <c r="D6" s="18">
        <v>3857</v>
      </c>
      <c r="E6" s="18">
        <v>9247</v>
      </c>
      <c r="F6" s="18">
        <v>7115</v>
      </c>
      <c r="G6" s="18">
        <f>D6+E6+F6</f>
        <v>20219</v>
      </c>
    </row>
    <row r="7" spans="1:7" ht="12.75" customHeight="1">
      <c r="A7" s="17">
        <v>2010</v>
      </c>
      <c r="B7" s="18">
        <v>914</v>
      </c>
      <c r="C7" s="18">
        <v>26150</v>
      </c>
      <c r="D7" s="18">
        <v>2529</v>
      </c>
      <c r="E7" s="18">
        <v>7607</v>
      </c>
      <c r="F7" s="18">
        <v>12601</v>
      </c>
      <c r="G7" s="18">
        <f>D7+E7+F7</f>
        <v>22737</v>
      </c>
    </row>
    <row r="8" spans="1:7" ht="12.75" customHeight="1">
      <c r="A8" s="17">
        <v>2011</v>
      </c>
      <c r="B8" s="18">
        <v>764</v>
      </c>
      <c r="C8" s="18">
        <v>20564</v>
      </c>
      <c r="D8" s="18">
        <v>2194</v>
      </c>
      <c r="E8" s="18">
        <v>6091</v>
      </c>
      <c r="F8" s="18">
        <v>10703</v>
      </c>
      <c r="G8" s="18">
        <f>D8+E8+F8</f>
        <v>18988</v>
      </c>
    </row>
    <row r="9" spans="1:7" ht="12.75" customHeight="1">
      <c r="A9" s="17">
        <v>2012</v>
      </c>
      <c r="B9" s="18">
        <v>691</v>
      </c>
      <c r="C9" s="18">
        <v>18036</v>
      </c>
      <c r="D9" s="18">
        <v>1668</v>
      </c>
      <c r="E9" s="18">
        <v>5639</v>
      </c>
      <c r="F9" s="18">
        <v>9367</v>
      </c>
      <c r="G9" s="18">
        <f>D9+E9+F9</f>
        <v>16674</v>
      </c>
    </row>
    <row r="10" spans="1:7" ht="12.75" customHeight="1">
      <c r="A10" s="56" t="s">
        <v>23</v>
      </c>
      <c r="B10" s="56"/>
      <c r="C10" s="56"/>
      <c r="D10" s="56"/>
      <c r="E10" s="56"/>
      <c r="F10" s="56"/>
      <c r="G10" s="56"/>
    </row>
    <row r="11" spans="1:7" ht="12.75" customHeight="1">
      <c r="A11" s="17">
        <v>2009</v>
      </c>
      <c r="B11" s="18">
        <f>1941+1321</f>
        <v>3262</v>
      </c>
      <c r="C11" s="18">
        <f>44087+37907</f>
        <v>81994</v>
      </c>
      <c r="D11" s="18">
        <f>4306+4760</f>
        <v>9066</v>
      </c>
      <c r="E11" s="18">
        <f>10541+10890</f>
        <v>21431</v>
      </c>
      <c r="F11" s="18">
        <f>9589+11586</f>
        <v>21175</v>
      </c>
      <c r="G11" s="18">
        <f>D11+E11+F11</f>
        <v>51672</v>
      </c>
    </row>
    <row r="12" spans="1:7" ht="12.75" customHeight="1">
      <c r="A12" s="17">
        <v>2010</v>
      </c>
      <c r="B12" s="18">
        <v>3121</v>
      </c>
      <c r="C12" s="18">
        <v>82863.83935</v>
      </c>
      <c r="D12" s="18">
        <v>6502.49903</v>
      </c>
      <c r="E12" s="18">
        <v>21199.02551</v>
      </c>
      <c r="F12" s="18">
        <v>45343.00966999999</v>
      </c>
      <c r="G12" s="18">
        <f>D12+E12+F12</f>
        <v>73044.53420999998</v>
      </c>
    </row>
    <row r="13" spans="1:7" ht="12.75" customHeight="1">
      <c r="A13" s="17">
        <v>2011</v>
      </c>
      <c r="B13" s="18">
        <v>2663</v>
      </c>
      <c r="C13" s="18">
        <v>69713</v>
      </c>
      <c r="D13" s="18">
        <v>5382</v>
      </c>
      <c r="E13" s="18">
        <v>18720</v>
      </c>
      <c r="F13" s="18">
        <v>40527</v>
      </c>
      <c r="G13" s="18">
        <f>D13+E13+F13</f>
        <v>64629</v>
      </c>
    </row>
    <row r="14" spans="1:7" ht="12.75" customHeight="1">
      <c r="A14" s="17">
        <v>2012</v>
      </c>
      <c r="B14" s="18">
        <v>2452</v>
      </c>
      <c r="C14" s="18">
        <v>62786</v>
      </c>
      <c r="D14" s="18">
        <v>4435</v>
      </c>
      <c r="E14" s="18">
        <v>17016</v>
      </c>
      <c r="F14" s="18">
        <v>37308</v>
      </c>
      <c r="G14" s="18">
        <f>D14+E14+F14</f>
        <v>58759</v>
      </c>
    </row>
    <row r="15" spans="1:7" ht="12.75" customHeight="1">
      <c r="A15" s="56" t="s">
        <v>17</v>
      </c>
      <c r="B15" s="56"/>
      <c r="C15" s="56"/>
      <c r="D15" s="56"/>
      <c r="E15" s="56"/>
      <c r="F15" s="56"/>
      <c r="G15" s="56"/>
    </row>
    <row r="16" spans="1:7" ht="12.75" customHeight="1">
      <c r="A16" s="17">
        <v>2009</v>
      </c>
      <c r="B16" s="18">
        <f aca="true" t="shared" si="0" ref="B16:G19">B21-B11</f>
        <v>9945</v>
      </c>
      <c r="C16" s="18">
        <f t="shared" si="0"/>
        <v>347226</v>
      </c>
      <c r="D16" s="18">
        <f t="shared" si="0"/>
        <v>13518</v>
      </c>
      <c r="E16" s="18">
        <f t="shared" si="0"/>
        <v>59105</v>
      </c>
      <c r="F16" s="18">
        <f t="shared" si="0"/>
        <v>54693</v>
      </c>
      <c r="G16" s="18">
        <f t="shared" si="0"/>
        <v>127316</v>
      </c>
    </row>
    <row r="17" spans="1:7" ht="12.75" customHeight="1">
      <c r="A17" s="17">
        <v>2010</v>
      </c>
      <c r="B17" s="18">
        <f t="shared" si="0"/>
        <v>9687</v>
      </c>
      <c r="C17" s="18">
        <f t="shared" si="0"/>
        <v>341841.16065</v>
      </c>
      <c r="D17" s="18">
        <f t="shared" si="0"/>
        <v>12820.500970000001</v>
      </c>
      <c r="E17" s="18">
        <f t="shared" si="0"/>
        <v>58938.97449</v>
      </c>
      <c r="F17" s="18">
        <f t="shared" si="0"/>
        <v>249569.99033</v>
      </c>
      <c r="G17" s="18">
        <f t="shared" si="0"/>
        <v>321329.46579000005</v>
      </c>
    </row>
    <row r="18" spans="1:7" ht="12.75" customHeight="1">
      <c r="A18" s="17">
        <v>2011</v>
      </c>
      <c r="B18" s="18">
        <f t="shared" si="0"/>
        <v>9370</v>
      </c>
      <c r="C18" s="18">
        <f t="shared" si="0"/>
        <v>317090</v>
      </c>
      <c r="D18" s="18">
        <f t="shared" si="0"/>
        <v>12158</v>
      </c>
      <c r="E18" s="18">
        <f t="shared" si="0"/>
        <v>53920</v>
      </c>
      <c r="F18" s="18">
        <f t="shared" si="0"/>
        <v>238816</v>
      </c>
      <c r="G18" s="18">
        <f t="shared" si="0"/>
        <v>304894</v>
      </c>
    </row>
    <row r="19" spans="1:7" ht="12.75" customHeight="1">
      <c r="A19" s="17">
        <v>2012</v>
      </c>
      <c r="B19" s="18">
        <f t="shared" si="0"/>
        <v>9119</v>
      </c>
      <c r="C19" s="18">
        <f t="shared" si="0"/>
        <v>310176</v>
      </c>
      <c r="D19" s="18">
        <f t="shared" si="0"/>
        <v>11465</v>
      </c>
      <c r="E19" s="18">
        <f t="shared" si="0"/>
        <v>52478</v>
      </c>
      <c r="F19" s="18">
        <f t="shared" si="0"/>
        <v>232076</v>
      </c>
      <c r="G19" s="18">
        <f t="shared" si="0"/>
        <v>296019</v>
      </c>
    </row>
    <row r="20" spans="1:7" ht="12.75" customHeight="1">
      <c r="A20" s="56" t="s">
        <v>7</v>
      </c>
      <c r="B20" s="56"/>
      <c r="C20" s="56"/>
      <c r="D20" s="56"/>
      <c r="E20" s="56"/>
      <c r="F20" s="56"/>
      <c r="G20" s="56"/>
    </row>
    <row r="21" spans="1:7" s="4" customFormat="1" ht="12.75" customHeight="1">
      <c r="A21" s="17">
        <v>2009</v>
      </c>
      <c r="B21" s="5">
        <v>13207</v>
      </c>
      <c r="C21" s="5">
        <v>429220</v>
      </c>
      <c r="D21" s="5">
        <v>22584</v>
      </c>
      <c r="E21" s="5">
        <v>80536</v>
      </c>
      <c r="F21" s="5">
        <v>75868</v>
      </c>
      <c r="G21" s="5">
        <f>D21+E21+F21</f>
        <v>178988</v>
      </c>
    </row>
    <row r="22" spans="1:7" s="4" customFormat="1" ht="12.75" customHeight="1">
      <c r="A22" s="17">
        <v>2010</v>
      </c>
      <c r="B22" s="5">
        <v>12808</v>
      </c>
      <c r="C22" s="5">
        <v>424705</v>
      </c>
      <c r="D22" s="5">
        <v>19323</v>
      </c>
      <c r="E22" s="5">
        <v>80138</v>
      </c>
      <c r="F22" s="5">
        <v>294913</v>
      </c>
      <c r="G22" s="5">
        <f>D22+E22+F22</f>
        <v>394374</v>
      </c>
    </row>
    <row r="23" spans="1:7" s="4" customFormat="1" ht="12.75" customHeight="1">
      <c r="A23" s="17">
        <v>2011</v>
      </c>
      <c r="B23" s="5">
        <v>12033</v>
      </c>
      <c r="C23" s="5">
        <v>386803</v>
      </c>
      <c r="D23" s="5">
        <v>17540</v>
      </c>
      <c r="E23" s="5">
        <v>72640</v>
      </c>
      <c r="F23" s="5">
        <v>279343</v>
      </c>
      <c r="G23" s="5">
        <f>D23+E23+F23</f>
        <v>369523</v>
      </c>
    </row>
    <row r="24" spans="1:7" s="4" customFormat="1" ht="12.75" customHeight="1">
      <c r="A24" s="17">
        <v>2012</v>
      </c>
      <c r="B24" s="5">
        <v>11571</v>
      </c>
      <c r="C24" s="5">
        <v>372962</v>
      </c>
      <c r="D24" s="5">
        <v>15900</v>
      </c>
      <c r="E24" s="5">
        <v>69494</v>
      </c>
      <c r="F24" s="5">
        <v>269384</v>
      </c>
      <c r="G24" s="5">
        <f>D24+E24+F24</f>
        <v>354778</v>
      </c>
    </row>
    <row r="25" spans="1:7" s="4" customFormat="1" ht="27" customHeight="1">
      <c r="A25" s="11" t="s">
        <v>29</v>
      </c>
      <c r="B25" s="21">
        <f aca="true" t="shared" si="1" ref="B25:G25">B9/B24*100</f>
        <v>5.97182611701668</v>
      </c>
      <c r="C25" s="21">
        <f t="shared" si="1"/>
        <v>4.835881403467377</v>
      </c>
      <c r="D25" s="21">
        <f t="shared" si="1"/>
        <v>10.49056603773585</v>
      </c>
      <c r="E25" s="21">
        <f t="shared" si="1"/>
        <v>8.114369585863528</v>
      </c>
      <c r="F25" s="21">
        <f t="shared" si="1"/>
        <v>3.4771924093487367</v>
      </c>
      <c r="G25" s="21">
        <f t="shared" si="1"/>
        <v>4.6998404636138655</v>
      </c>
    </row>
    <row r="26" spans="1:7" s="4" customFormat="1" ht="12.75" customHeight="1">
      <c r="A26" s="54"/>
      <c r="B26" s="53"/>
      <c r="C26" s="53"/>
      <c r="D26" s="53"/>
      <c r="E26" s="53"/>
      <c r="F26" s="53"/>
      <c r="G26" s="53"/>
    </row>
    <row r="27" ht="12.75">
      <c r="A27" s="4" t="s">
        <v>18</v>
      </c>
    </row>
  </sheetData>
  <sheetProtection/>
  <mergeCells count="8">
    <mergeCell ref="A10:G10"/>
    <mergeCell ref="A15:G15"/>
    <mergeCell ref="A20:G20"/>
    <mergeCell ref="A3:A4"/>
    <mergeCell ref="B3:B4"/>
    <mergeCell ref="C3:C4"/>
    <mergeCell ref="D3:G3"/>
    <mergeCell ref="A5:G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9.140625" style="3" customWidth="1"/>
    <col min="2" max="5" width="10.7109375" style="3" customWidth="1"/>
    <col min="6" max="16384" width="9.140625" style="3" customWidth="1"/>
  </cols>
  <sheetData>
    <row r="1" ht="21.75" customHeight="1">
      <c r="A1" s="40" t="s">
        <v>61</v>
      </c>
    </row>
    <row r="2" spans="1:6" ht="24.75" customHeight="1">
      <c r="A2" s="41" t="s">
        <v>51</v>
      </c>
      <c r="B2" s="9"/>
      <c r="C2" s="9"/>
      <c r="D2" s="9"/>
      <c r="E2" s="9"/>
      <c r="F2" s="9"/>
    </row>
    <row r="3" spans="1:6" ht="18.75" customHeight="1">
      <c r="A3" s="57" t="s">
        <v>21</v>
      </c>
      <c r="B3" s="72" t="s">
        <v>0</v>
      </c>
      <c r="C3" s="60" t="s">
        <v>19</v>
      </c>
      <c r="D3" s="60"/>
      <c r="E3" s="60"/>
      <c r="F3" s="60"/>
    </row>
    <row r="4" spans="1:6" ht="37.5" customHeight="1">
      <c r="A4" s="58"/>
      <c r="B4" s="62"/>
      <c r="C4" s="16" t="s">
        <v>1</v>
      </c>
      <c r="D4" s="16" t="s">
        <v>2</v>
      </c>
      <c r="E4" s="16" t="s">
        <v>3</v>
      </c>
      <c r="F4" s="16" t="s">
        <v>22</v>
      </c>
    </row>
    <row r="5" spans="1:6" ht="24.75" customHeight="1">
      <c r="A5" s="56" t="s">
        <v>6</v>
      </c>
      <c r="B5" s="56"/>
      <c r="C5" s="56"/>
      <c r="D5" s="56"/>
      <c r="E5" s="56"/>
      <c r="F5" s="56"/>
    </row>
    <row r="6" spans="1:6" ht="12.75" customHeight="1">
      <c r="A6" s="17">
        <v>2008</v>
      </c>
      <c r="B6" s="18">
        <v>11069</v>
      </c>
      <c r="C6" s="18">
        <v>16333</v>
      </c>
      <c r="D6" s="18">
        <v>1296</v>
      </c>
      <c r="E6" s="18">
        <f>C6+D6</f>
        <v>17629</v>
      </c>
      <c r="F6" s="37">
        <f>E6/E24*100</f>
        <v>6.487284128251646</v>
      </c>
    </row>
    <row r="7" spans="1:6" ht="12.75" customHeight="1">
      <c r="A7" s="17">
        <v>2009</v>
      </c>
      <c r="B7" s="18">
        <v>10985</v>
      </c>
      <c r="C7" s="18">
        <v>17136</v>
      </c>
      <c r="D7" s="18">
        <v>1346</v>
      </c>
      <c r="E7" s="18">
        <v>18459</v>
      </c>
      <c r="F7" s="37">
        <f>E7/E25*100</f>
        <v>6.473548545476862</v>
      </c>
    </row>
    <row r="8" spans="1:6" ht="12.75" customHeight="1">
      <c r="A8" s="17">
        <v>2010</v>
      </c>
      <c r="B8" s="18">
        <v>11215</v>
      </c>
      <c r="C8" s="18">
        <v>18113</v>
      </c>
      <c r="D8" s="18">
        <v>1421</v>
      </c>
      <c r="E8" s="18">
        <v>19552</v>
      </c>
      <c r="F8" s="37">
        <f>E8/E26*100</f>
        <v>6.673834758418241</v>
      </c>
    </row>
    <row r="9" spans="1:6" ht="12.75" customHeight="1">
      <c r="A9" s="17">
        <v>2011</v>
      </c>
      <c r="B9" s="18">
        <v>11347</v>
      </c>
      <c r="C9" s="18">
        <v>18237</v>
      </c>
      <c r="D9" s="18">
        <v>1393</v>
      </c>
      <c r="E9" s="18">
        <v>19643</v>
      </c>
      <c r="F9" s="37">
        <f>E9/E27*100</f>
        <v>6.5697629694539295</v>
      </c>
    </row>
    <row r="10" spans="1:6" ht="12.75" customHeight="1">
      <c r="A10" s="17">
        <v>2012</v>
      </c>
      <c r="B10" s="18">
        <v>10393</v>
      </c>
      <c r="C10" s="18" t="s">
        <v>74</v>
      </c>
      <c r="D10" s="18" t="s">
        <v>74</v>
      </c>
      <c r="E10" s="18">
        <v>19899</v>
      </c>
      <c r="F10" s="37">
        <f>E10/E28*100</f>
        <v>6.5113463457731395</v>
      </c>
    </row>
    <row r="11" spans="1:8" ht="21.75" customHeight="1">
      <c r="A11" s="56" t="s">
        <v>23</v>
      </c>
      <c r="B11" s="56"/>
      <c r="C11" s="56"/>
      <c r="D11" s="56"/>
      <c r="E11" s="56"/>
      <c r="F11" s="56"/>
      <c r="H11" s="51"/>
    </row>
    <row r="12" spans="1:6" ht="12.75" customHeight="1">
      <c r="A12" s="17">
        <v>2008</v>
      </c>
      <c r="B12" s="18">
        <v>48599</v>
      </c>
      <c r="C12" s="18">
        <v>70980</v>
      </c>
      <c r="D12" s="18">
        <v>5632</v>
      </c>
      <c r="E12" s="18">
        <f>SUM(C12:D12)</f>
        <v>76612</v>
      </c>
      <c r="F12" s="37">
        <f>E12/E24*100</f>
        <v>28.192399548109087</v>
      </c>
    </row>
    <row r="13" spans="1:6" ht="12.75" customHeight="1">
      <c r="A13" s="17">
        <v>2009</v>
      </c>
      <c r="B13" s="18">
        <v>48052</v>
      </c>
      <c r="C13" s="18">
        <v>74649</v>
      </c>
      <c r="D13" s="18">
        <v>5862</v>
      </c>
      <c r="E13" s="18">
        <v>80571</v>
      </c>
      <c r="F13" s="37">
        <f>E13/E25*100</f>
        <v>28.256150379631418</v>
      </c>
    </row>
    <row r="14" spans="1:6" ht="12.75" customHeight="1">
      <c r="A14" s="17">
        <v>2010</v>
      </c>
      <c r="B14" s="18">
        <v>48860</v>
      </c>
      <c r="C14" s="18">
        <v>78381</v>
      </c>
      <c r="D14" s="18">
        <v>6148</v>
      </c>
      <c r="E14" s="18">
        <v>84607</v>
      </c>
      <c r="F14" s="37">
        <f>E14/E26*100</f>
        <v>28.879558991688427</v>
      </c>
    </row>
    <row r="15" spans="1:6" ht="12.75" customHeight="1">
      <c r="A15" s="17">
        <v>2011</v>
      </c>
      <c r="B15" s="18">
        <v>49469</v>
      </c>
      <c r="C15" s="18">
        <v>79054</v>
      </c>
      <c r="D15" s="18">
        <v>6038</v>
      </c>
      <c r="E15" s="18">
        <v>85150</v>
      </c>
      <c r="F15" s="37">
        <f>E15/E27*100</f>
        <v>28.47911810054483</v>
      </c>
    </row>
    <row r="16" spans="1:6" ht="12.75" customHeight="1">
      <c r="A16" s="17">
        <v>2012</v>
      </c>
      <c r="B16" s="18">
        <v>45933</v>
      </c>
      <c r="C16" s="18" t="s">
        <v>74</v>
      </c>
      <c r="D16" s="18" t="s">
        <v>74</v>
      </c>
      <c r="E16" s="18">
        <v>86466</v>
      </c>
      <c r="F16" s="37">
        <f>E16/E28*100</f>
        <v>28.293385252204644</v>
      </c>
    </row>
    <row r="17" spans="1:6" ht="21.75" customHeight="1">
      <c r="A17" s="56" t="s">
        <v>17</v>
      </c>
      <c r="B17" s="56"/>
      <c r="C17" s="56"/>
      <c r="D17" s="56"/>
      <c r="E17" s="56"/>
      <c r="F17" s="56"/>
    </row>
    <row r="18" spans="1:11" ht="12.75" customHeight="1">
      <c r="A18" s="17">
        <v>2008</v>
      </c>
      <c r="B18" s="8">
        <f>B24-B12</f>
        <v>176196</v>
      </c>
      <c r="C18" s="8">
        <f>C24-C12</f>
        <v>180790</v>
      </c>
      <c r="D18" s="8">
        <f>D24-D12</f>
        <v>14345</v>
      </c>
      <c r="E18" s="8">
        <f>E24-E12</f>
        <v>195135</v>
      </c>
      <c r="F18" s="37">
        <f>E18/E24*100</f>
        <v>71.80760045189092</v>
      </c>
      <c r="H18" s="8"/>
      <c r="I18" s="8"/>
      <c r="J18" s="8"/>
      <c r="K18" s="8"/>
    </row>
    <row r="19" spans="1:11" ht="12.75" customHeight="1">
      <c r="A19" s="17">
        <v>2009</v>
      </c>
      <c r="B19" s="8">
        <f>125814+49109</f>
        <v>174923</v>
      </c>
      <c r="C19" s="18">
        <f>C25-C13</f>
        <v>189571</v>
      </c>
      <c r="D19" s="18">
        <f>D25-D13</f>
        <v>14887</v>
      </c>
      <c r="E19" s="8">
        <f>E25-E13</f>
        <v>204574</v>
      </c>
      <c r="F19" s="37">
        <f>E19/E25*100</f>
        <v>71.74384962036858</v>
      </c>
      <c r="H19" s="8"/>
      <c r="I19" s="8"/>
      <c r="J19" s="8"/>
      <c r="K19" s="8"/>
    </row>
    <row r="20" spans="1:11" ht="12.75" customHeight="1">
      <c r="A20" s="17">
        <v>2010</v>
      </c>
      <c r="B20" s="8">
        <f>125814+49109</f>
        <v>174923</v>
      </c>
      <c r="C20" s="18">
        <f>C26-C14</f>
        <v>193062</v>
      </c>
      <c r="D20" s="18">
        <f>D26-D14</f>
        <v>15142</v>
      </c>
      <c r="E20" s="8">
        <f>125814+49109</f>
        <v>174923</v>
      </c>
      <c r="F20" s="37">
        <f>E20/E26*100</f>
        <v>59.707814926697736</v>
      </c>
      <c r="H20" s="8"/>
      <c r="I20" s="8"/>
      <c r="J20" s="8"/>
      <c r="K20" s="8"/>
    </row>
    <row r="21" spans="1:11" ht="12.75" customHeight="1">
      <c r="A21" s="17">
        <v>2011</v>
      </c>
      <c r="B21" s="8">
        <f>125814+49109</f>
        <v>174923</v>
      </c>
      <c r="C21" s="18">
        <f>C27-C15</f>
        <v>198531</v>
      </c>
      <c r="D21" s="18">
        <f>D27-D15</f>
        <v>15164</v>
      </c>
      <c r="E21" s="8">
        <f>125814+49109</f>
        <v>174923</v>
      </c>
      <c r="F21" s="37">
        <f>E21/E27*100</f>
        <v>58.504436588392295</v>
      </c>
      <c r="H21" s="8"/>
      <c r="I21" s="8"/>
      <c r="J21" s="8"/>
      <c r="K21" s="8"/>
    </row>
    <row r="22" spans="1:11" ht="12.75" customHeight="1">
      <c r="A22" s="17">
        <v>2012</v>
      </c>
      <c r="B22" s="8">
        <f>B28-B16</f>
        <v>180530</v>
      </c>
      <c r="C22" s="18" t="s">
        <v>74</v>
      </c>
      <c r="D22" s="18" t="s">
        <v>74</v>
      </c>
      <c r="E22" s="8">
        <f>E28-E16</f>
        <v>219139</v>
      </c>
      <c r="F22" s="37">
        <f>E22/E28*100</f>
        <v>71.70661474779536</v>
      </c>
      <c r="H22" s="8"/>
      <c r="I22" s="8"/>
      <c r="J22" s="8"/>
      <c r="K22" s="8"/>
    </row>
    <row r="23" spans="1:6" ht="21.75" customHeight="1">
      <c r="A23" s="56" t="s">
        <v>7</v>
      </c>
      <c r="B23" s="56"/>
      <c r="C23" s="56"/>
      <c r="D23" s="56"/>
      <c r="E23" s="56"/>
      <c r="F23" s="56"/>
    </row>
    <row r="24" spans="1:6" ht="12.75" customHeight="1">
      <c r="A24" s="17">
        <v>2008</v>
      </c>
      <c r="B24" s="18">
        <v>224795</v>
      </c>
      <c r="C24" s="18">
        <v>251770</v>
      </c>
      <c r="D24" s="18">
        <v>19977</v>
      </c>
      <c r="E24" s="18">
        <f>C24+D24</f>
        <v>271747</v>
      </c>
      <c r="F24" s="37">
        <v>100</v>
      </c>
    </row>
    <row r="25" spans="1:6" ht="12.75" customHeight="1">
      <c r="A25" s="17">
        <v>2009</v>
      </c>
      <c r="B25" s="18">
        <v>222975</v>
      </c>
      <c r="C25" s="18">
        <v>264220</v>
      </c>
      <c r="D25" s="18">
        <v>20749</v>
      </c>
      <c r="E25" s="18">
        <v>285145</v>
      </c>
      <c r="F25" s="37">
        <v>100</v>
      </c>
    </row>
    <row r="26" spans="1:6" ht="12.75" customHeight="1">
      <c r="A26" s="17">
        <v>2010</v>
      </c>
      <c r="B26" s="18">
        <v>225528</v>
      </c>
      <c r="C26" s="18">
        <v>271443</v>
      </c>
      <c r="D26" s="18">
        <v>21290</v>
      </c>
      <c r="E26" s="18">
        <v>292965</v>
      </c>
      <c r="F26" s="37">
        <v>100</v>
      </c>
    </row>
    <row r="27" spans="1:6" ht="12.75" customHeight="1">
      <c r="A27" s="17">
        <v>2011</v>
      </c>
      <c r="B27" s="18">
        <v>229002</v>
      </c>
      <c r="C27" s="18">
        <v>277585</v>
      </c>
      <c r="D27" s="18">
        <v>21202</v>
      </c>
      <c r="E27" s="18">
        <v>298991</v>
      </c>
      <c r="F27" s="37">
        <v>100</v>
      </c>
    </row>
    <row r="28" spans="1:6" ht="12.75" customHeight="1">
      <c r="A28" s="17">
        <v>2012</v>
      </c>
      <c r="B28" s="18">
        <v>226463</v>
      </c>
      <c r="C28" s="18" t="s">
        <v>74</v>
      </c>
      <c r="D28" s="18" t="s">
        <v>74</v>
      </c>
      <c r="E28" s="18">
        <v>305605</v>
      </c>
      <c r="F28" s="37">
        <v>100</v>
      </c>
    </row>
    <row r="29" spans="1:6" ht="9" customHeight="1">
      <c r="A29" s="15"/>
      <c r="B29" s="15"/>
      <c r="C29" s="15"/>
      <c r="D29" s="15"/>
      <c r="E29" s="15"/>
      <c r="F29" s="15"/>
    </row>
    <row r="30" ht="13.5" customHeight="1">
      <c r="A30" s="4" t="s">
        <v>18</v>
      </c>
    </row>
  </sheetData>
  <sheetProtection/>
  <mergeCells count="7">
    <mergeCell ref="A11:F11"/>
    <mergeCell ref="A17:F17"/>
    <mergeCell ref="A23:F23"/>
    <mergeCell ref="A3:A4"/>
    <mergeCell ref="B3:B4"/>
    <mergeCell ref="C3:F3"/>
    <mergeCell ref="A5:F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E1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Siciliana - Ass.to Bilancio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Rosalia Giambrone</dc:creator>
  <cp:keywords/>
  <dc:description/>
  <cp:lastModifiedBy>Rosalia Giambrone</cp:lastModifiedBy>
  <cp:lastPrinted>2014-10-22T12:17:33Z</cp:lastPrinted>
  <dcterms:created xsi:type="dcterms:W3CDTF">2002-03-20T09:40:29Z</dcterms:created>
  <dcterms:modified xsi:type="dcterms:W3CDTF">2015-02-18T12:50:06Z</dcterms:modified>
  <cp:category/>
  <cp:version/>
  <cp:contentType/>
  <cp:contentStatus/>
</cp:coreProperties>
</file>