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0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<sst xmlns="http://schemas.openxmlformats.org/spreadsheetml/2006/main" count="220" uniqueCount="99">
  <si>
    <t>Italiani</t>
  </si>
  <si>
    <t>Stranieri</t>
  </si>
  <si>
    <t>Arrivi</t>
  </si>
  <si>
    <t>Presenze</t>
  </si>
  <si>
    <t>Caltanissetta</t>
  </si>
  <si>
    <t>Catania</t>
  </si>
  <si>
    <t>Enna</t>
  </si>
  <si>
    <t>Messina</t>
  </si>
  <si>
    <t>Palermo</t>
  </si>
  <si>
    <t>Siracusa</t>
  </si>
  <si>
    <t>Trapani</t>
  </si>
  <si>
    <t xml:space="preserve">Numero </t>
  </si>
  <si>
    <t>Letti</t>
  </si>
  <si>
    <t>Camere</t>
  </si>
  <si>
    <t>Bagni</t>
  </si>
  <si>
    <t>Esercizi alberghieri</t>
  </si>
  <si>
    <t>Esercizi complementari</t>
  </si>
  <si>
    <t>Numero</t>
  </si>
  <si>
    <t>Altri*</t>
  </si>
  <si>
    <t>Agrigento</t>
  </si>
  <si>
    <t>Sicilia</t>
  </si>
  <si>
    <t>Italia</t>
  </si>
  <si>
    <t>Ragusa</t>
  </si>
  <si>
    <t>Sud-Isole</t>
  </si>
  <si>
    <t>Nord-Centro</t>
  </si>
  <si>
    <t>Fonte: Elaborazione su dati ISTAT</t>
  </si>
  <si>
    <t>Campeggi e villaggi turistici</t>
  </si>
  <si>
    <t>Italia = 100</t>
  </si>
  <si>
    <t>Totale</t>
  </si>
  <si>
    <t>Tavola 9.4 Consistenza degli esercizi ricettivi</t>
  </si>
  <si>
    <t>Permanen-za media (gg)</t>
  </si>
  <si>
    <t xml:space="preserve">Presenze </t>
  </si>
  <si>
    <t>Norvegia</t>
  </si>
  <si>
    <t>Svezia</t>
  </si>
  <si>
    <t>Finlandia</t>
  </si>
  <si>
    <t>Danimarca</t>
  </si>
  <si>
    <t>Irlanda</t>
  </si>
  <si>
    <t>Regno Unito</t>
  </si>
  <si>
    <t>Paesi Bassi</t>
  </si>
  <si>
    <t>Francia</t>
  </si>
  <si>
    <t>Belgio</t>
  </si>
  <si>
    <t>Lussemburgo</t>
  </si>
  <si>
    <t>Germania</t>
  </si>
  <si>
    <t>Svizzera e Liechtenstein</t>
  </si>
  <si>
    <t>Austria</t>
  </si>
  <si>
    <t>Portogallo</t>
  </si>
  <si>
    <t>Spagna</t>
  </si>
  <si>
    <t>Grecia</t>
  </si>
  <si>
    <t>Turchia</t>
  </si>
  <si>
    <t>Canada</t>
  </si>
  <si>
    <t xml:space="preserve">USA </t>
  </si>
  <si>
    <t>Messico</t>
  </si>
  <si>
    <t>Venezuela</t>
  </si>
  <si>
    <t>Brasile</t>
  </si>
  <si>
    <t>Argentina</t>
  </si>
  <si>
    <t>Altri Paesi Am. Latina</t>
  </si>
  <si>
    <t>Giappone</t>
  </si>
  <si>
    <t>Australia</t>
  </si>
  <si>
    <t>Israele</t>
  </si>
  <si>
    <t>Egitto</t>
  </si>
  <si>
    <t>Altri Paesi M. Oriente</t>
  </si>
  <si>
    <t>Rep. Sud Africa</t>
  </si>
  <si>
    <t>Paesi</t>
  </si>
  <si>
    <t>Principali paesi extraeuropei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</si>
  <si>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</si>
  <si>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</si>
  <si>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</si>
  <si>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</si>
  <si>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</si>
  <si>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</si>
  <si>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</si>
  <si>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</si>
  <si>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</si>
  <si>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</si>
  <si>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</si>
  <si>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</si>
  <si>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</si>
  <si>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Permanen-za media</t>
  </si>
  <si>
    <t>Fonte: Elaborazione su dati ISTAT e  Assessorato Regionale al Turismo</t>
  </si>
  <si>
    <t>Fonte: Elaborazione su dati dell'Assessorato Turismo, Comunicazione e Trasporti</t>
  </si>
  <si>
    <t>Altri paesi UE</t>
  </si>
  <si>
    <t>Principali paesi europei</t>
  </si>
  <si>
    <t>Tavola 9.1  Movimento negli esercizi ricettivi in totale per nazionalità (in migliaia)</t>
  </si>
  <si>
    <t>Tavola 9.2  Movimento negli esercizi alberghieri per nazionalità (in migliaia)</t>
  </si>
  <si>
    <t>Tavola 9.3  Movimento negli esercizi complementari per nazionalità (in migliaia)</t>
  </si>
  <si>
    <t>Tavola 9.6  Arrivi e presenze per mese negli esercizi ricettivi in complesso</t>
  </si>
  <si>
    <t>Tavola 9.5  Arrivi, presenze e permanenza media  negli esercizi ricettivi</t>
  </si>
  <si>
    <t>*comprende: Alloggi agrituristici, ostelli, case per ferie, rifugi alpini, case ed appartamenti dati in affitto da privati o enti  iscritti al R.E.C.</t>
  </si>
  <si>
    <t>2009</t>
  </si>
  <si>
    <t>2010</t>
  </si>
  <si>
    <t>2011</t>
  </si>
  <si>
    <t>2012</t>
  </si>
  <si>
    <t>2013</t>
  </si>
  <si>
    <t>Province - 2013</t>
  </si>
  <si>
    <t>Distribuzione % nel 2013</t>
  </si>
  <si>
    <t>per provenienza dei clienti stranieri  - Sicilia - Anno 2013</t>
  </si>
  <si>
    <t>Variazioni % sul 2012</t>
  </si>
  <si>
    <t>Ripartizioni - 2013</t>
  </si>
  <si>
    <t>Fonte: Elaborazione su dati ISTAT - Osservatorio Turistico Regionale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</si>
</sst>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1" fillId="0" borderId="0" xfId="44" applyFont="1" applyFill="1" applyAlignment="1" quotePrefix="1">
      <alignment/>
    </xf>
    <xf numFmtId="49" fontId="12" fillId="0" borderId="0" xfId="0" applyNumberFormat="1" applyFont="1" applyFill="1" applyAlignment="1">
      <alignment/>
    </xf>
    <xf numFmtId="41" fontId="13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2" fillId="0" borderId="0" xfId="46" applyNumberFormat="1" applyFont="1" applyAlignment="1">
      <alignment vertical="center"/>
      <protection/>
    </xf>
    <xf numFmtId="41" fontId="12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2" fillId="0" borderId="0" xfId="46" applyNumberFormat="1" applyFont="1" applyAlignment="1">
      <alignment vertical="center" wrapText="1"/>
      <protection/>
    </xf>
    <xf numFmtId="41" fontId="12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6289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6289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3815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21" sqref="A21:IV22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82</v>
      </c>
      <c r="B1" s="4"/>
      <c r="C1" s="4"/>
      <c r="D1" s="4"/>
      <c r="E1" s="4"/>
      <c r="F1" s="4"/>
      <c r="G1" s="4"/>
      <c r="H1" s="4"/>
    </row>
    <row r="2" spans="1:12" ht="19.5" customHeight="1">
      <c r="A2" s="83"/>
      <c r="B2" s="85" t="s">
        <v>0</v>
      </c>
      <c r="C2" s="85"/>
      <c r="D2" s="85"/>
      <c r="E2" s="10"/>
      <c r="F2" s="85" t="s">
        <v>1</v>
      </c>
      <c r="G2" s="85"/>
      <c r="H2" s="85"/>
      <c r="I2" s="10"/>
      <c r="J2" s="85" t="s">
        <v>28</v>
      </c>
      <c r="K2" s="85"/>
      <c r="L2" s="85"/>
    </row>
    <row r="3" spans="1:12" ht="41.25" customHeight="1">
      <c r="A3" s="84"/>
      <c r="B3" s="12" t="s">
        <v>2</v>
      </c>
      <c r="C3" s="12" t="s">
        <v>3</v>
      </c>
      <c r="D3" s="12" t="s">
        <v>30</v>
      </c>
      <c r="E3" s="13"/>
      <c r="F3" s="12" t="s">
        <v>2</v>
      </c>
      <c r="G3" s="12" t="s">
        <v>3</v>
      </c>
      <c r="H3" s="12" t="s">
        <v>30</v>
      </c>
      <c r="I3" s="13"/>
      <c r="J3" s="12" t="s">
        <v>2</v>
      </c>
      <c r="K3" s="12" t="s">
        <v>3</v>
      </c>
      <c r="L3" s="12" t="s">
        <v>30</v>
      </c>
    </row>
    <row r="4" spans="1:12" ht="21.7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21" ht="12.75" customHeight="1">
      <c r="A5" s="6" t="s">
        <v>88</v>
      </c>
      <c r="B5" s="18">
        <v>2573</v>
      </c>
      <c r="C5" s="18">
        <v>8387</v>
      </c>
      <c r="D5" s="17">
        <f>+C5/B5</f>
        <v>3.259619121647882</v>
      </c>
      <c r="F5" s="18">
        <v>1529</v>
      </c>
      <c r="G5" s="18">
        <v>5378</v>
      </c>
      <c r="H5" s="17">
        <f>F5/G5</f>
        <v>0.28430643361844554</v>
      </c>
      <c r="J5" s="67">
        <v>4102</v>
      </c>
      <c r="K5" s="67">
        <v>13765</v>
      </c>
      <c r="L5" s="17">
        <f>+K5/J5</f>
        <v>3.355680156021453</v>
      </c>
      <c r="M5" s="75"/>
      <c r="N5" s="75"/>
      <c r="O5" s="75"/>
      <c r="P5" s="23"/>
      <c r="Q5" s="23"/>
      <c r="R5" s="23"/>
      <c r="S5" s="23"/>
      <c r="T5" s="23"/>
      <c r="U5" s="23"/>
    </row>
    <row r="6" spans="1:21" ht="12.75" customHeight="1">
      <c r="A6" s="6" t="s">
        <v>89</v>
      </c>
      <c r="B6" s="18">
        <v>2481</v>
      </c>
      <c r="C6" s="18">
        <v>8206</v>
      </c>
      <c r="D6" s="17">
        <f>+C6/B6</f>
        <v>3.3075372833534864</v>
      </c>
      <c r="F6" s="18">
        <v>1544</v>
      </c>
      <c r="G6" s="18">
        <v>5298</v>
      </c>
      <c r="H6" s="17">
        <f>F6/G6</f>
        <v>0.29143072857682145</v>
      </c>
      <c r="J6" s="67">
        <f aca="true" t="shared" si="0" ref="J6:K8">B6+F6</f>
        <v>4025</v>
      </c>
      <c r="K6" s="67">
        <f t="shared" si="0"/>
        <v>13504</v>
      </c>
      <c r="L6" s="17">
        <f>+K6/J6</f>
        <v>3.3550310559006213</v>
      </c>
      <c r="M6" s="75"/>
      <c r="N6" s="75"/>
      <c r="O6" s="75"/>
      <c r="P6" s="23"/>
      <c r="Q6" s="23"/>
      <c r="R6" s="23"/>
      <c r="S6" s="23"/>
      <c r="T6" s="23"/>
      <c r="U6" s="23"/>
    </row>
    <row r="7" spans="1:21" ht="12.75" customHeight="1">
      <c r="A7" s="6" t="s">
        <v>90</v>
      </c>
      <c r="B7" s="18">
        <v>2536</v>
      </c>
      <c r="C7" s="18">
        <v>8137</v>
      </c>
      <c r="D7" s="17">
        <f>+C7/B7</f>
        <v>3.208596214511041</v>
      </c>
      <c r="F7" s="18">
        <v>1679</v>
      </c>
      <c r="G7" s="18">
        <v>5891</v>
      </c>
      <c r="H7" s="17">
        <f>F7/G7</f>
        <v>0.28501103378034287</v>
      </c>
      <c r="J7" s="67">
        <f t="shared" si="0"/>
        <v>4215</v>
      </c>
      <c r="K7" s="67">
        <f t="shared" si="0"/>
        <v>14028</v>
      </c>
      <c r="L7" s="17">
        <f>+K7/J7</f>
        <v>3.328113879003559</v>
      </c>
      <c r="M7" s="75"/>
      <c r="N7" s="75"/>
      <c r="O7" s="75"/>
      <c r="P7" s="23"/>
      <c r="Q7" s="23"/>
      <c r="R7" s="23"/>
      <c r="S7" s="23"/>
      <c r="T7" s="23"/>
      <c r="U7" s="23"/>
    </row>
    <row r="8" spans="1:21" ht="12.75" customHeight="1">
      <c r="A8" s="6" t="s">
        <v>91</v>
      </c>
      <c r="B8" s="18">
        <v>2547</v>
      </c>
      <c r="C8" s="18">
        <v>7923</v>
      </c>
      <c r="D8" s="17">
        <f>+C8/B8</f>
        <v>3.110718492343934</v>
      </c>
      <c r="F8" s="18">
        <v>1785</v>
      </c>
      <c r="G8" s="18">
        <v>6295</v>
      </c>
      <c r="H8" s="17">
        <f>F8/G8</f>
        <v>0.2835583796664019</v>
      </c>
      <c r="J8" s="67">
        <f t="shared" si="0"/>
        <v>4332</v>
      </c>
      <c r="K8" s="67">
        <f t="shared" si="0"/>
        <v>14218</v>
      </c>
      <c r="L8" s="17">
        <f>+K8/J8</f>
        <v>3.2820867959372113</v>
      </c>
      <c r="M8" s="75"/>
      <c r="N8" s="75"/>
      <c r="O8" s="75"/>
      <c r="P8" s="23"/>
      <c r="Q8" s="23"/>
      <c r="R8" s="23"/>
      <c r="S8" s="23"/>
      <c r="T8" s="23"/>
      <c r="U8" s="23"/>
    </row>
    <row r="9" spans="1:21" ht="12.75" customHeight="1">
      <c r="A9" s="6" t="s">
        <v>92</v>
      </c>
      <c r="B9" s="18">
        <f>SUM(B11:B19)</f>
        <v>2447</v>
      </c>
      <c r="C9" s="18">
        <f aca="true" t="shared" si="1" ref="C9:K9">SUM(C11:C19)</f>
        <v>7267</v>
      </c>
      <c r="D9" s="17">
        <f>+C9/B9</f>
        <v>2.9697588884348183</v>
      </c>
      <c r="E9" s="18"/>
      <c r="F9" s="18">
        <f t="shared" si="1"/>
        <v>1984</v>
      </c>
      <c r="G9" s="18">
        <f t="shared" si="1"/>
        <v>7109</v>
      </c>
      <c r="H9" s="17">
        <f>F9/G9</f>
        <v>0.2790828527219018</v>
      </c>
      <c r="I9" s="18"/>
      <c r="J9" s="18">
        <f t="shared" si="1"/>
        <v>4420</v>
      </c>
      <c r="K9" s="18">
        <f t="shared" si="1"/>
        <v>14376</v>
      </c>
      <c r="L9" s="17">
        <f>+K9/J9</f>
        <v>3.2524886877828054</v>
      </c>
      <c r="M9" s="75"/>
      <c r="N9" s="75"/>
      <c r="O9" s="75"/>
      <c r="P9" s="23"/>
      <c r="Q9" s="23"/>
      <c r="R9" s="23"/>
      <c r="S9" s="23"/>
      <c r="T9" s="23"/>
      <c r="U9" s="23"/>
    </row>
    <row r="10" spans="1:12" ht="21.75" customHeight="1">
      <c r="A10" s="82" t="s">
        <v>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4" ht="12.75" customHeight="1">
      <c r="A11" s="2" t="s">
        <v>19</v>
      </c>
      <c r="B11" s="18">
        <f>'9.2'!B11+'9.3'!B11</f>
        <v>175</v>
      </c>
      <c r="C11" s="18">
        <f>'9.2'!C11+'9.3'!C11</f>
        <v>701</v>
      </c>
      <c r="D11" s="17">
        <f>C11/B11</f>
        <v>4.005714285714285</v>
      </c>
      <c r="E11" s="18"/>
      <c r="F11" s="18">
        <f>'9.2'!F11+'9.3'!F11</f>
        <v>193</v>
      </c>
      <c r="G11" s="18">
        <f>'9.2'!G11+'9.3'!G11</f>
        <v>562</v>
      </c>
      <c r="H11" s="17">
        <f>G11/F11</f>
        <v>2.911917098445596</v>
      </c>
      <c r="I11" s="18"/>
      <c r="J11" s="18">
        <f>+B11+F11</f>
        <v>368</v>
      </c>
      <c r="K11" s="18">
        <f>+C11+G11</f>
        <v>1263</v>
      </c>
      <c r="L11" s="17">
        <f>K11/J11</f>
        <v>3.432065217391304</v>
      </c>
      <c r="N11" s="69"/>
    </row>
    <row r="12" spans="1:14" ht="12.75" customHeight="1">
      <c r="A12" s="2" t="s">
        <v>4</v>
      </c>
      <c r="B12" s="18">
        <f>'9.2'!B12+'9.3'!B12</f>
        <v>56</v>
      </c>
      <c r="C12" s="18">
        <f>'9.2'!C12+'9.3'!C12</f>
        <v>221</v>
      </c>
      <c r="D12" s="17">
        <f aca="true" t="shared" si="2" ref="D12:D19">C12/B12</f>
        <v>3.9464285714285716</v>
      </c>
      <c r="E12" s="18"/>
      <c r="F12" s="18">
        <f>'9.2'!F12+'9.3'!F12</f>
        <v>7</v>
      </c>
      <c r="G12" s="18">
        <f>'9.2'!G12+'9.3'!G12</f>
        <v>32</v>
      </c>
      <c r="H12" s="17">
        <f aca="true" t="shared" si="3" ref="H12:H19">G12/F12</f>
        <v>4.571428571428571</v>
      </c>
      <c r="I12" s="18"/>
      <c r="J12" s="18">
        <v>52</v>
      </c>
      <c r="K12" s="18">
        <f aca="true" t="shared" si="4" ref="K12:K19">+C12+G12</f>
        <v>253</v>
      </c>
      <c r="L12" s="17">
        <f aca="true" t="shared" si="5" ref="L12:L19">K12/J12</f>
        <v>4.865384615384615</v>
      </c>
      <c r="N12" s="69"/>
    </row>
    <row r="13" spans="1:14" ht="12.75" customHeight="1">
      <c r="A13" s="2" t="s">
        <v>5</v>
      </c>
      <c r="B13" s="18">
        <f>'9.2'!B13+'9.3'!B13</f>
        <v>413</v>
      </c>
      <c r="C13" s="18">
        <f>'9.2'!C13+'9.3'!C13</f>
        <v>975</v>
      </c>
      <c r="D13" s="17">
        <f t="shared" si="2"/>
        <v>2.360774818401937</v>
      </c>
      <c r="E13" s="18"/>
      <c r="F13" s="18">
        <f>'9.2'!F13+'9.3'!F13</f>
        <v>282</v>
      </c>
      <c r="G13" s="18">
        <f>'9.2'!G13+'9.3'!G13</f>
        <v>793</v>
      </c>
      <c r="H13" s="17">
        <f t="shared" si="3"/>
        <v>2.8120567375886525</v>
      </c>
      <c r="I13" s="18"/>
      <c r="J13" s="18">
        <f aca="true" t="shared" si="6" ref="J13:J19">+B13+F13</f>
        <v>695</v>
      </c>
      <c r="K13" s="18">
        <f t="shared" si="4"/>
        <v>1768</v>
      </c>
      <c r="L13" s="17">
        <f t="shared" si="5"/>
        <v>2.543884892086331</v>
      </c>
      <c r="N13" s="69"/>
    </row>
    <row r="14" spans="1:14" ht="12.75" customHeight="1">
      <c r="A14" s="2" t="s">
        <v>6</v>
      </c>
      <c r="B14" s="18">
        <f>'9.2'!B14+'9.3'!B14</f>
        <v>39</v>
      </c>
      <c r="C14" s="18">
        <f>'9.2'!C14+'9.3'!C14</f>
        <v>70</v>
      </c>
      <c r="D14" s="17">
        <f t="shared" si="2"/>
        <v>1.794871794871795</v>
      </c>
      <c r="E14" s="18"/>
      <c r="F14" s="18">
        <f>'9.2'!F14+'9.3'!F14</f>
        <v>25</v>
      </c>
      <c r="G14" s="18">
        <f>'9.2'!G14+'9.3'!G14</f>
        <v>40</v>
      </c>
      <c r="H14" s="17">
        <v>36</v>
      </c>
      <c r="I14" s="18"/>
      <c r="J14" s="18">
        <f t="shared" si="6"/>
        <v>64</v>
      </c>
      <c r="K14" s="18">
        <f t="shared" si="4"/>
        <v>110</v>
      </c>
      <c r="L14" s="17">
        <f t="shared" si="5"/>
        <v>1.71875</v>
      </c>
      <c r="N14" s="69"/>
    </row>
    <row r="15" spans="1:14" ht="12.75" customHeight="1">
      <c r="A15" s="2" t="s">
        <v>7</v>
      </c>
      <c r="B15" s="18">
        <f>'9.2'!B15+'9.3'!B15</f>
        <v>433</v>
      </c>
      <c r="C15" s="18">
        <f>'9.2'!C15+'9.3'!C15</f>
        <v>1418</v>
      </c>
      <c r="D15" s="17">
        <f t="shared" si="2"/>
        <v>3.274826789838337</v>
      </c>
      <c r="E15" s="18"/>
      <c r="F15" s="18">
        <f>'9.2'!F15+'9.3'!F15</f>
        <v>515</v>
      </c>
      <c r="G15" s="18">
        <f>'9.2'!G15+'9.3'!G15</f>
        <v>2174</v>
      </c>
      <c r="H15" s="17">
        <f t="shared" si="3"/>
        <v>4.221359223300971</v>
      </c>
      <c r="I15" s="18"/>
      <c r="J15" s="18">
        <f t="shared" si="6"/>
        <v>948</v>
      </c>
      <c r="K15" s="18">
        <f t="shared" si="4"/>
        <v>3592</v>
      </c>
      <c r="L15" s="17">
        <f t="shared" si="5"/>
        <v>3.789029535864979</v>
      </c>
      <c r="N15" s="69"/>
    </row>
    <row r="16" spans="1:14" ht="12.75" customHeight="1">
      <c r="A16" s="2" t="s">
        <v>8</v>
      </c>
      <c r="B16" s="18">
        <f>'9.2'!B16+'9.3'!B16</f>
        <v>529</v>
      </c>
      <c r="C16" s="18">
        <f>'9.2'!C16+'9.3'!C16</f>
        <v>1288</v>
      </c>
      <c r="D16" s="17">
        <f t="shared" si="2"/>
        <v>2.4347826086956523</v>
      </c>
      <c r="E16" s="18"/>
      <c r="F16" s="18">
        <f>'9.2'!F16+'9.3'!F16</f>
        <v>484</v>
      </c>
      <c r="G16" s="18">
        <f>'9.2'!G16+'9.3'!G16</f>
        <v>1753</v>
      </c>
      <c r="H16" s="17">
        <f t="shared" si="3"/>
        <v>3.621900826446281</v>
      </c>
      <c r="I16" s="18"/>
      <c r="J16" s="18">
        <f t="shared" si="6"/>
        <v>1013</v>
      </c>
      <c r="K16" s="18">
        <f t="shared" si="4"/>
        <v>3041</v>
      </c>
      <c r="L16" s="17">
        <f t="shared" si="5"/>
        <v>3.001974333662389</v>
      </c>
      <c r="N16" s="69"/>
    </row>
    <row r="17" spans="1:14" ht="12.75" customHeight="1">
      <c r="A17" s="2" t="s">
        <v>22</v>
      </c>
      <c r="B17" s="18">
        <f>'9.2'!B17+'9.3'!B17</f>
        <v>128</v>
      </c>
      <c r="C17" s="18">
        <f>'9.2'!C17+'9.3'!C17</f>
        <v>364</v>
      </c>
      <c r="D17" s="17">
        <f t="shared" si="2"/>
        <v>2.84375</v>
      </c>
      <c r="E17" s="18"/>
      <c r="F17" s="18">
        <f>'9.2'!F17+'9.3'!F17</f>
        <v>72</v>
      </c>
      <c r="G17" s="18">
        <f>'9.2'!G17+'9.3'!G17</f>
        <v>328</v>
      </c>
      <c r="H17" s="17">
        <f t="shared" si="3"/>
        <v>4.555555555555555</v>
      </c>
      <c r="I17" s="18"/>
      <c r="J17" s="18">
        <f t="shared" si="6"/>
        <v>200</v>
      </c>
      <c r="K17" s="18">
        <f t="shared" si="4"/>
        <v>692</v>
      </c>
      <c r="L17" s="17">
        <f t="shared" si="5"/>
        <v>3.46</v>
      </c>
      <c r="N17" s="69"/>
    </row>
    <row r="18" spans="1:17" ht="12.75" customHeight="1">
      <c r="A18" s="2" t="s">
        <v>9</v>
      </c>
      <c r="B18" s="18">
        <f>'9.2'!B18+'9.3'!B18</f>
        <v>257</v>
      </c>
      <c r="C18" s="18">
        <f>'9.2'!C18+'9.3'!C18</f>
        <v>782</v>
      </c>
      <c r="D18" s="17">
        <f t="shared" si="2"/>
        <v>3.0428015564202333</v>
      </c>
      <c r="E18" s="18"/>
      <c r="F18" s="18">
        <f>'9.2'!F18+'9.3'!F18</f>
        <v>180</v>
      </c>
      <c r="G18" s="18">
        <f>'9.2'!G18+'9.3'!G18</f>
        <v>579</v>
      </c>
      <c r="H18" s="17">
        <f t="shared" si="3"/>
        <v>3.216666666666667</v>
      </c>
      <c r="I18" s="18"/>
      <c r="J18" s="18">
        <f t="shared" si="6"/>
        <v>437</v>
      </c>
      <c r="K18" s="18">
        <f t="shared" si="4"/>
        <v>1361</v>
      </c>
      <c r="L18" s="17">
        <f t="shared" si="5"/>
        <v>3.11441647597254</v>
      </c>
      <c r="M18" s="68"/>
      <c r="N18" s="69"/>
      <c r="O18" s="68"/>
      <c r="P18" s="68"/>
      <c r="Q18" s="68"/>
    </row>
    <row r="19" spans="1:17" ht="12.75" customHeight="1">
      <c r="A19" s="2" t="s">
        <v>10</v>
      </c>
      <c r="B19" s="18">
        <f>'9.2'!B19+'9.3'!B19</f>
        <v>417</v>
      </c>
      <c r="C19" s="18">
        <f>'9.2'!C19+'9.3'!C19</f>
        <v>1448</v>
      </c>
      <c r="D19" s="17">
        <f t="shared" si="2"/>
        <v>3.47242206235012</v>
      </c>
      <c r="E19" s="18"/>
      <c r="F19" s="18">
        <f>'9.2'!F19+'9.3'!F19</f>
        <v>226</v>
      </c>
      <c r="G19" s="18">
        <f>'9.2'!G19+'9.3'!G19</f>
        <v>848</v>
      </c>
      <c r="H19" s="17">
        <f t="shared" si="3"/>
        <v>3.752212389380531</v>
      </c>
      <c r="I19" s="18"/>
      <c r="J19" s="18">
        <f t="shared" si="6"/>
        <v>643</v>
      </c>
      <c r="K19" s="18">
        <f t="shared" si="4"/>
        <v>2296</v>
      </c>
      <c r="L19" s="17">
        <f t="shared" si="5"/>
        <v>3.5707620528771384</v>
      </c>
      <c r="M19" s="68"/>
      <c r="N19" s="69"/>
      <c r="O19" s="69"/>
      <c r="P19" s="68"/>
      <c r="Q19" s="68"/>
    </row>
    <row r="20" spans="1:17" s="5" customFormat="1" ht="21.75" customHeight="1">
      <c r="A20" s="81" t="s">
        <v>97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8"/>
      <c r="O20" s="68"/>
      <c r="P20" s="68"/>
      <c r="Q20" s="68"/>
    </row>
    <row r="21" spans="1:23" ht="12.75" customHeight="1">
      <c r="A21" s="2" t="s">
        <v>23</v>
      </c>
      <c r="B21" s="18">
        <f>'9.2'!B21+'9.3'!B21</f>
        <v>11243</v>
      </c>
      <c r="C21" s="18">
        <f>'9.2'!C21+'9.3'!C21</f>
        <v>48116</v>
      </c>
      <c r="D21" s="17">
        <f>+C21/B21</f>
        <v>4.279640665302855</v>
      </c>
      <c r="F21" s="18">
        <f>'9.2'!F21+'9.3'!F21</f>
        <v>6016</v>
      </c>
      <c r="G21" s="18">
        <f>'9.2'!G21+'9.3'!G21</f>
        <v>25487</v>
      </c>
      <c r="H21" s="17">
        <f>+G21/F21</f>
        <v>4.2365359042553195</v>
      </c>
      <c r="J21" s="18">
        <f aca="true" t="shared" si="7" ref="J21:K23">+B21+F21</f>
        <v>17259</v>
      </c>
      <c r="K21" s="18">
        <f t="shared" si="7"/>
        <v>73603</v>
      </c>
      <c r="L21" s="17">
        <f>+K21/J21</f>
        <v>4.264615562894722</v>
      </c>
      <c r="M21" s="18"/>
      <c r="N21" s="18"/>
      <c r="O21" s="17"/>
      <c r="P21" s="17"/>
      <c r="Q21" s="18"/>
      <c r="R21" s="18"/>
      <c r="S21" s="21"/>
      <c r="U21" s="18"/>
      <c r="V21" s="18"/>
      <c r="W21" s="17"/>
    </row>
    <row r="22" spans="1:23" ht="12.75" customHeight="1">
      <c r="A22" s="2" t="s">
        <v>24</v>
      </c>
      <c r="B22" s="18">
        <f>'9.2'!B22+'9.3'!B22</f>
        <v>42356</v>
      </c>
      <c r="C22" s="18">
        <f>'9.2'!C22+'9.3'!C22</f>
        <v>143876</v>
      </c>
      <c r="D22" s="17">
        <f>+C22/B22</f>
        <v>3.396826895835301</v>
      </c>
      <c r="F22" s="18">
        <f>'9.2'!F22+'9.3'!F22</f>
        <v>44247</v>
      </c>
      <c r="G22" s="18">
        <f>'9.2'!G22+'9.3'!G22</f>
        <v>159306</v>
      </c>
      <c r="H22" s="17">
        <f>+G22/F22</f>
        <v>3.600379686758424</v>
      </c>
      <c r="J22" s="18">
        <f t="shared" si="7"/>
        <v>86603</v>
      </c>
      <c r="K22" s="18">
        <f t="shared" si="7"/>
        <v>303182</v>
      </c>
      <c r="L22" s="17">
        <f>+K22/J22</f>
        <v>3.500825606503239</v>
      </c>
      <c r="M22" s="18"/>
      <c r="N22" s="18"/>
      <c r="O22" s="17"/>
      <c r="P22" s="17"/>
      <c r="Q22" s="18"/>
      <c r="R22" s="18"/>
      <c r="S22" s="21"/>
      <c r="U22" s="18"/>
      <c r="V22" s="18"/>
      <c r="W22" s="17"/>
    </row>
    <row r="23" spans="1:23" s="3" customFormat="1" ht="12.75" customHeight="1">
      <c r="A23" s="2" t="s">
        <v>21</v>
      </c>
      <c r="B23" s="18">
        <f>'9.2'!B23+'9.3'!B23</f>
        <v>53599</v>
      </c>
      <c r="C23" s="18">
        <f>'9.2'!C23+'9.3'!C23</f>
        <v>191992</v>
      </c>
      <c r="D23" s="17">
        <f>+C23/B23</f>
        <v>3.582007126998638</v>
      </c>
      <c r="E23" s="18">
        <f>'9.2'!E23+'9.3'!E23</f>
        <v>0</v>
      </c>
      <c r="F23" s="18">
        <f>'9.2'!F23+'9.3'!F23</f>
        <v>50263</v>
      </c>
      <c r="G23" s="18">
        <f>'9.2'!G23+'9.3'!G23</f>
        <v>184793</v>
      </c>
      <c r="H23" s="17">
        <f>+G23/F23</f>
        <v>3.6765214969261684</v>
      </c>
      <c r="I23" s="18"/>
      <c r="J23" s="18">
        <f t="shared" si="7"/>
        <v>103862</v>
      </c>
      <c r="K23" s="18">
        <f t="shared" si="7"/>
        <v>376785</v>
      </c>
      <c r="L23" s="17">
        <f>+K23/J23</f>
        <v>3.6277464327665556</v>
      </c>
      <c r="M23" s="18"/>
      <c r="N23" s="18"/>
      <c r="O23" s="17"/>
      <c r="P23" s="17"/>
      <c r="Q23" s="18"/>
      <c r="R23" s="18"/>
      <c r="S23" s="17"/>
      <c r="U23" s="18"/>
      <c r="V23" s="18"/>
      <c r="W23" s="17"/>
    </row>
    <row r="24" spans="1:12" s="3" customFormat="1" ht="24.75" customHeight="1">
      <c r="A24" s="80" t="s">
        <v>27</v>
      </c>
      <c r="B24" s="19">
        <f>+B9/B23*100</f>
        <v>4.56538368253139</v>
      </c>
      <c r="C24" s="19">
        <f aca="true" t="shared" si="8" ref="C24:L24">+C9/C23*100</f>
        <v>3.7850535438976625</v>
      </c>
      <c r="D24" s="19">
        <f t="shared" si="8"/>
        <v>82.90767670591369</v>
      </c>
      <c r="E24" s="19"/>
      <c r="F24" s="19">
        <f t="shared" si="8"/>
        <v>3.947237530589101</v>
      </c>
      <c r="G24" s="19">
        <f t="shared" si="8"/>
        <v>3.8470071918308597</v>
      </c>
      <c r="H24" s="19">
        <f t="shared" si="8"/>
        <v>7.590948480927823</v>
      </c>
      <c r="I24" s="19"/>
      <c r="J24" s="19">
        <f t="shared" si="8"/>
        <v>4.25564691610021</v>
      </c>
      <c r="K24" s="19">
        <f t="shared" si="8"/>
        <v>3.815438512679645</v>
      </c>
      <c r="L24" s="19">
        <f t="shared" si="8"/>
        <v>89.65589927690797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2"/>
      <c r="J25" s="22"/>
      <c r="K25" s="22"/>
      <c r="L25" s="22"/>
    </row>
    <row r="26" spans="1:8" ht="13.5" customHeight="1">
      <c r="A26" s="2" t="s">
        <v>25</v>
      </c>
      <c r="B26" s="2"/>
      <c r="C26" s="2"/>
      <c r="D26" s="2"/>
      <c r="E26" s="2"/>
      <c r="F26" s="2"/>
      <c r="G26" s="2"/>
      <c r="H26" s="2"/>
    </row>
    <row r="28" spans="1:15" ht="12.75">
      <c r="A28" s="52"/>
      <c r="B28" s="53"/>
      <c r="C28" s="53"/>
      <c r="D28" s="53"/>
      <c r="E28" s="53"/>
      <c r="F28" s="53"/>
      <c r="G28" s="53"/>
      <c r="J28" s="56"/>
      <c r="K28" s="56"/>
      <c r="L28" s="56"/>
      <c r="M28" s="56"/>
      <c r="N28" s="56"/>
      <c r="O28" s="56"/>
    </row>
    <row r="29" spans="1:15" ht="12.75">
      <c r="A29" s="52"/>
      <c r="B29" s="53"/>
      <c r="C29" s="53"/>
      <c r="D29" s="53"/>
      <c r="E29" s="53"/>
      <c r="F29" s="53"/>
      <c r="G29" s="53"/>
      <c r="J29" s="56"/>
      <c r="K29" s="56"/>
      <c r="L29" s="56"/>
      <c r="M29" s="56"/>
      <c r="N29" s="56"/>
      <c r="O29" s="56"/>
    </row>
    <row r="30" spans="1:15" ht="12.75">
      <c r="A30" s="52"/>
      <c r="B30" s="53"/>
      <c r="C30" s="53"/>
      <c r="D30" s="53"/>
      <c r="E30" s="53"/>
      <c r="F30" s="53"/>
      <c r="G30" s="53"/>
      <c r="J30" s="56"/>
      <c r="K30" s="56"/>
      <c r="L30" s="56"/>
      <c r="M30" s="56"/>
      <c r="N30" s="56"/>
      <c r="O30" s="56"/>
    </row>
    <row r="31" spans="1:15" ht="12.75">
      <c r="A31" s="52"/>
      <c r="B31" s="53"/>
      <c r="C31" s="53"/>
      <c r="D31" s="53"/>
      <c r="E31" s="53"/>
      <c r="F31" s="53"/>
      <c r="G31" s="53"/>
      <c r="J31" s="56"/>
      <c r="K31" s="56"/>
      <c r="L31" s="56"/>
      <c r="M31" s="56"/>
      <c r="N31" s="56"/>
      <c r="O31" s="56"/>
    </row>
    <row r="32" spans="1:15" ht="12.75">
      <c r="A32" s="52"/>
      <c r="B32" s="53"/>
      <c r="C32" s="53"/>
      <c r="D32" s="53"/>
      <c r="E32" s="53"/>
      <c r="F32" s="53"/>
      <c r="G32" s="53"/>
      <c r="J32" s="56"/>
      <c r="K32" s="56"/>
      <c r="L32" s="56"/>
      <c r="M32" s="56"/>
      <c r="N32" s="56"/>
      <c r="O32" s="56"/>
    </row>
    <row r="33" spans="1:15" ht="12.75">
      <c r="A33" s="52"/>
      <c r="B33" s="53"/>
      <c r="C33" s="53"/>
      <c r="D33" s="53"/>
      <c r="E33" s="53"/>
      <c r="F33" s="53"/>
      <c r="G33" s="53"/>
      <c r="J33" s="56"/>
      <c r="K33" s="56"/>
      <c r="L33" s="56"/>
      <c r="M33" s="56"/>
      <c r="N33" s="56"/>
      <c r="O33" s="56"/>
    </row>
    <row r="34" spans="1:15" ht="12.75">
      <c r="A34" s="52"/>
      <c r="B34" s="53"/>
      <c r="C34" s="53"/>
      <c r="D34" s="53"/>
      <c r="E34" s="53"/>
      <c r="F34" s="53"/>
      <c r="G34" s="53"/>
      <c r="J34" s="56"/>
      <c r="K34" s="56"/>
      <c r="L34" s="56"/>
      <c r="M34" s="56"/>
      <c r="N34" s="56"/>
      <c r="O34" s="56"/>
    </row>
    <row r="35" spans="1:15" ht="12.75">
      <c r="A35" s="52"/>
      <c r="B35" s="53"/>
      <c r="C35" s="53"/>
      <c r="D35" s="53"/>
      <c r="E35" s="53"/>
      <c r="F35" s="53"/>
      <c r="G35" s="53"/>
      <c r="J35" s="56"/>
      <c r="K35" s="56"/>
      <c r="L35" s="56"/>
      <c r="M35" s="56"/>
      <c r="N35" s="56"/>
      <c r="O35" s="56"/>
    </row>
    <row r="36" spans="1:15" ht="12.75">
      <c r="A36" s="52"/>
      <c r="B36" s="53"/>
      <c r="C36" s="53"/>
      <c r="D36" s="53"/>
      <c r="E36" s="53"/>
      <c r="F36" s="53"/>
      <c r="G36" s="53"/>
      <c r="J36" s="56"/>
      <c r="K36" s="56"/>
      <c r="L36" s="56"/>
      <c r="M36" s="56"/>
      <c r="N36" s="56"/>
      <c r="O36" s="56"/>
    </row>
    <row r="37" spans="1:15" ht="12.75">
      <c r="A37" s="54"/>
      <c r="B37" s="55"/>
      <c r="C37" s="55"/>
      <c r="D37" s="55"/>
      <c r="E37" s="55"/>
      <c r="F37" s="55"/>
      <c r="G37" s="55"/>
      <c r="J37" s="56"/>
      <c r="K37" s="56"/>
      <c r="L37" s="56"/>
      <c r="M37" s="56"/>
      <c r="N37" s="56"/>
      <c r="O37" s="56"/>
    </row>
    <row r="40" spans="10:15" ht="12.75">
      <c r="J40" s="57"/>
      <c r="K40" s="57"/>
      <c r="L40" s="57"/>
      <c r="M40" s="57"/>
      <c r="N40" s="57"/>
      <c r="O40" s="57"/>
    </row>
    <row r="41" spans="10:15" ht="12.75">
      <c r="J41" s="57"/>
      <c r="K41" s="57"/>
      <c r="L41" s="57"/>
      <c r="M41" s="57"/>
      <c r="N41" s="57"/>
      <c r="O41" s="57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21" sqref="A21:IV22"/>
    </sheetView>
  </sheetViews>
  <sheetFormatPr defaultColWidth="9.140625" defaultRowHeight="12.75"/>
  <cols>
    <col min="1" max="1" width="11.4218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83</v>
      </c>
      <c r="B1" s="4"/>
      <c r="C1" s="4"/>
      <c r="D1" s="4"/>
      <c r="E1" s="4"/>
      <c r="F1" s="4"/>
      <c r="G1" s="4"/>
      <c r="H1" s="4"/>
      <c r="I1" s="25"/>
    </row>
    <row r="2" spans="1:12" ht="19.5" customHeight="1">
      <c r="A2" s="83"/>
      <c r="B2" s="85" t="s">
        <v>0</v>
      </c>
      <c r="C2" s="85"/>
      <c r="D2" s="85"/>
      <c r="E2" s="10"/>
      <c r="F2" s="85" t="s">
        <v>1</v>
      </c>
      <c r="G2" s="85"/>
      <c r="H2" s="85"/>
      <c r="I2" s="24"/>
      <c r="J2" s="85" t="s">
        <v>28</v>
      </c>
      <c r="K2" s="85"/>
      <c r="L2" s="85"/>
    </row>
    <row r="3" spans="1:12" ht="41.25" customHeight="1">
      <c r="A3" s="84"/>
      <c r="B3" s="12" t="s">
        <v>2</v>
      </c>
      <c r="C3" s="12" t="s">
        <v>3</v>
      </c>
      <c r="D3" s="12" t="s">
        <v>30</v>
      </c>
      <c r="E3" s="13"/>
      <c r="F3" s="12" t="s">
        <v>2</v>
      </c>
      <c r="G3" s="12" t="s">
        <v>3</v>
      </c>
      <c r="H3" s="12" t="s">
        <v>30</v>
      </c>
      <c r="I3" s="13"/>
      <c r="J3" s="12" t="s">
        <v>2</v>
      </c>
      <c r="K3" s="12" t="s">
        <v>3</v>
      </c>
      <c r="L3" s="12" t="s">
        <v>30</v>
      </c>
    </row>
    <row r="4" spans="1:12" ht="21.7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7" ht="12.75" customHeight="1">
      <c r="A5" s="6" t="s">
        <v>88</v>
      </c>
      <c r="B5" s="23">
        <v>2195</v>
      </c>
      <c r="C5" s="23">
        <v>6811</v>
      </c>
      <c r="D5" s="17">
        <f>+C5/B5</f>
        <v>3.1029612756264235</v>
      </c>
      <c r="F5" s="23">
        <v>1347</v>
      </c>
      <c r="G5" s="23">
        <v>4730</v>
      </c>
      <c r="H5" s="17">
        <f>+G5/F5</f>
        <v>3.5115070527097254</v>
      </c>
      <c r="J5" s="23">
        <v>3542</v>
      </c>
      <c r="K5" s="23">
        <v>11542</v>
      </c>
      <c r="L5" s="17">
        <f>+K5/J5</f>
        <v>3.258610954263128</v>
      </c>
      <c r="M5" s="68"/>
      <c r="N5" s="69"/>
      <c r="O5" s="68"/>
      <c r="P5" s="68"/>
      <c r="Q5" s="68"/>
    </row>
    <row r="6" spans="1:17" ht="12.75" customHeight="1">
      <c r="A6" s="6" t="s">
        <v>89</v>
      </c>
      <c r="B6" s="23">
        <v>2122</v>
      </c>
      <c r="C6" s="23">
        <v>6647</v>
      </c>
      <c r="D6" s="17">
        <f>+C6/B6</f>
        <v>3.1324222431668236</v>
      </c>
      <c r="F6" s="23">
        <v>1346</v>
      </c>
      <c r="G6" s="23">
        <v>4597</v>
      </c>
      <c r="H6" s="17">
        <f>+G6/F6</f>
        <v>3.415304606240713</v>
      </c>
      <c r="J6" s="23">
        <f aca="true" t="shared" si="0" ref="J6:K8">B6+F6</f>
        <v>3468</v>
      </c>
      <c r="K6" s="23">
        <f t="shared" si="0"/>
        <v>11244</v>
      </c>
      <c r="L6" s="17">
        <f>+K6/J6</f>
        <v>3.2422145328719725</v>
      </c>
      <c r="M6" s="68"/>
      <c r="N6" s="69"/>
      <c r="O6" s="68"/>
      <c r="P6" s="68"/>
      <c r="Q6" s="68"/>
    </row>
    <row r="7" spans="1:17" ht="12.75" customHeight="1">
      <c r="A7" s="6" t="s">
        <v>90</v>
      </c>
      <c r="B7" s="23">
        <v>2160</v>
      </c>
      <c r="C7" s="23">
        <v>6595</v>
      </c>
      <c r="D7" s="17">
        <f>+C7/B7</f>
        <v>3.053240740740741</v>
      </c>
      <c r="F7" s="23">
        <v>1458</v>
      </c>
      <c r="G7" s="23">
        <v>5109</v>
      </c>
      <c r="H7" s="17">
        <f>+G7/F7</f>
        <v>3.5041152263374484</v>
      </c>
      <c r="J7" s="23">
        <f t="shared" si="0"/>
        <v>3618</v>
      </c>
      <c r="K7" s="23">
        <f t="shared" si="0"/>
        <v>11704</v>
      </c>
      <c r="L7" s="17">
        <f>+K7/J7</f>
        <v>3.2349364289662796</v>
      </c>
      <c r="M7" s="68"/>
      <c r="N7" s="69"/>
      <c r="O7" s="68"/>
      <c r="P7" s="68"/>
      <c r="Q7" s="68"/>
    </row>
    <row r="8" spans="1:17" ht="12.75" customHeight="1">
      <c r="A8" s="6" t="s">
        <v>91</v>
      </c>
      <c r="B8" s="23">
        <v>2137</v>
      </c>
      <c r="C8" s="23">
        <v>6385</v>
      </c>
      <c r="D8" s="17">
        <f>+C8/B8</f>
        <v>2.9878334113242864</v>
      </c>
      <c r="F8" s="23">
        <v>1519</v>
      </c>
      <c r="G8" s="23">
        <v>5408</v>
      </c>
      <c r="H8" s="17">
        <f>+G8/F8</f>
        <v>3.5602369980250166</v>
      </c>
      <c r="J8" s="23">
        <f>B8+F8</f>
        <v>3656</v>
      </c>
      <c r="K8" s="23">
        <f t="shared" si="0"/>
        <v>11793</v>
      </c>
      <c r="L8" s="17">
        <f>+K8/J8</f>
        <v>3.2256564551422318</v>
      </c>
      <c r="M8" s="68"/>
      <c r="N8" s="69"/>
      <c r="O8" s="68"/>
      <c r="P8" s="68"/>
      <c r="Q8" s="68"/>
    </row>
    <row r="9" spans="1:17" ht="12.75" customHeight="1">
      <c r="A9" s="6" t="s">
        <v>92</v>
      </c>
      <c r="B9" s="23">
        <f>SUM(B11:B19)</f>
        <v>2021</v>
      </c>
      <c r="C9" s="23">
        <f>SUM(C11:C19)</f>
        <v>5873</v>
      </c>
      <c r="D9" s="17">
        <f>+C9/B9</f>
        <v>2.905987135081643</v>
      </c>
      <c r="F9" s="23">
        <f>SUM(F11:F19)</f>
        <v>1665</v>
      </c>
      <c r="G9" s="23">
        <f>SUM(G11:G19)</f>
        <v>6087</v>
      </c>
      <c r="H9" s="17">
        <f>+G9/F9</f>
        <v>3.655855855855856</v>
      </c>
      <c r="J9" s="23">
        <f>SUM(J11:J19)</f>
        <v>3686</v>
      </c>
      <c r="K9" s="23">
        <f>SUM(K11:K19)</f>
        <v>11960</v>
      </c>
      <c r="L9" s="17">
        <f>+K9/J9</f>
        <v>3.244709712425393</v>
      </c>
      <c r="M9" s="68"/>
      <c r="N9" s="69"/>
      <c r="O9" s="68"/>
      <c r="P9" s="68"/>
      <c r="Q9" s="68"/>
    </row>
    <row r="10" spans="1:17" ht="21.75" customHeight="1">
      <c r="A10" s="82" t="s">
        <v>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68"/>
      <c r="N10" s="68"/>
      <c r="O10" s="68"/>
      <c r="P10" s="68"/>
      <c r="Q10" s="68"/>
    </row>
    <row r="11" spans="1:23" ht="12.75" customHeight="1">
      <c r="A11" s="2" t="s">
        <v>19</v>
      </c>
      <c r="B11" s="23">
        <v>147</v>
      </c>
      <c r="C11" s="23">
        <v>572</v>
      </c>
      <c r="D11" s="17">
        <f>+C11/B11</f>
        <v>3.891156462585034</v>
      </c>
      <c r="F11" s="70">
        <v>163</v>
      </c>
      <c r="G11" s="70">
        <v>464</v>
      </c>
      <c r="H11" s="17">
        <f>+G11/F11</f>
        <v>2.8466257668711656</v>
      </c>
      <c r="J11" s="23">
        <f>+B11+F11</f>
        <v>310</v>
      </c>
      <c r="K11" s="23">
        <f>+C11+G11</f>
        <v>1036</v>
      </c>
      <c r="L11" s="17">
        <f>+K11/J11</f>
        <v>3.3419354838709676</v>
      </c>
      <c r="M11" s="56"/>
      <c r="N11" s="56"/>
      <c r="O11" s="17"/>
      <c r="P11" s="17"/>
      <c r="Q11" s="56"/>
      <c r="R11" s="56"/>
      <c r="S11" s="17"/>
      <c r="T11" s="17"/>
      <c r="U11" s="23"/>
      <c r="V11" s="23"/>
      <c r="W11" s="17"/>
    </row>
    <row r="12" spans="1:23" ht="12.75" customHeight="1">
      <c r="A12" s="2" t="s">
        <v>4</v>
      </c>
      <c r="B12" s="23">
        <v>44</v>
      </c>
      <c r="C12" s="23">
        <v>168</v>
      </c>
      <c r="D12" s="17">
        <f aca="true" t="shared" si="1" ref="D12:D19">+C12/B12</f>
        <v>3.8181818181818183</v>
      </c>
      <c r="F12" s="70">
        <v>6</v>
      </c>
      <c r="G12" s="70">
        <v>28</v>
      </c>
      <c r="H12" s="17">
        <f aca="true" t="shared" si="2" ref="H12:H19">+G12/F12</f>
        <v>4.666666666666667</v>
      </c>
      <c r="J12" s="23">
        <f aca="true" t="shared" si="3" ref="J12:J19">+B12+F12</f>
        <v>50</v>
      </c>
      <c r="K12" s="23">
        <f aca="true" t="shared" si="4" ref="K12:K19">+C12+G12</f>
        <v>196</v>
      </c>
      <c r="L12" s="17">
        <f aca="true" t="shared" si="5" ref="L12:L19">+K12/J12</f>
        <v>3.92</v>
      </c>
      <c r="M12" s="56"/>
      <c r="N12" s="56"/>
      <c r="O12" s="17"/>
      <c r="P12" s="17"/>
      <c r="Q12" s="56"/>
      <c r="R12" s="56"/>
      <c r="S12" s="17"/>
      <c r="T12" s="17"/>
      <c r="U12" s="23"/>
      <c r="V12" s="23"/>
      <c r="W12" s="17"/>
    </row>
    <row r="13" spans="1:23" ht="12.75" customHeight="1">
      <c r="A13" s="2" t="s">
        <v>5</v>
      </c>
      <c r="B13" s="23">
        <v>356</v>
      </c>
      <c r="C13" s="23">
        <v>774</v>
      </c>
      <c r="D13" s="17">
        <f t="shared" si="1"/>
        <v>2.1741573033707864</v>
      </c>
      <c r="F13" s="70">
        <v>227</v>
      </c>
      <c r="G13" s="70">
        <v>613</v>
      </c>
      <c r="H13" s="17">
        <f t="shared" si="2"/>
        <v>2.700440528634361</v>
      </c>
      <c r="J13" s="23">
        <f t="shared" si="3"/>
        <v>583</v>
      </c>
      <c r="K13" s="23">
        <f t="shared" si="4"/>
        <v>1387</v>
      </c>
      <c r="L13" s="17">
        <f t="shared" si="5"/>
        <v>2.379073756432247</v>
      </c>
      <c r="M13" s="56"/>
      <c r="N13" s="56"/>
      <c r="O13" s="17"/>
      <c r="P13" s="17"/>
      <c r="Q13" s="56"/>
      <c r="R13" s="56"/>
      <c r="S13" s="17"/>
      <c r="T13" s="17"/>
      <c r="U13" s="23"/>
      <c r="V13" s="23"/>
      <c r="W13" s="17"/>
    </row>
    <row r="14" spans="1:23" ht="12.75" customHeight="1">
      <c r="A14" s="2" t="s">
        <v>6</v>
      </c>
      <c r="B14" s="23">
        <v>29</v>
      </c>
      <c r="C14" s="23">
        <v>50</v>
      </c>
      <c r="D14" s="17">
        <f t="shared" si="1"/>
        <v>1.7241379310344827</v>
      </c>
      <c r="F14" s="70">
        <v>11</v>
      </c>
      <c r="G14" s="70">
        <v>18</v>
      </c>
      <c r="H14" s="17">
        <f t="shared" si="2"/>
        <v>1.6363636363636365</v>
      </c>
      <c r="J14" s="23">
        <f t="shared" si="3"/>
        <v>40</v>
      </c>
      <c r="K14" s="23">
        <f t="shared" si="4"/>
        <v>68</v>
      </c>
      <c r="L14" s="17">
        <f t="shared" si="5"/>
        <v>1.7</v>
      </c>
      <c r="M14" s="56"/>
      <c r="N14" s="56"/>
      <c r="O14" s="17"/>
      <c r="P14" s="17"/>
      <c r="Q14" s="56"/>
      <c r="R14" s="56"/>
      <c r="S14" s="17"/>
      <c r="T14" s="17"/>
      <c r="U14" s="23"/>
      <c r="V14" s="23"/>
      <c r="W14" s="17"/>
    </row>
    <row r="15" spans="1:23" ht="12.75" customHeight="1">
      <c r="A15" s="2" t="s">
        <v>7</v>
      </c>
      <c r="B15" s="23">
        <v>364</v>
      </c>
      <c r="C15" s="23">
        <v>1180</v>
      </c>
      <c r="D15" s="17">
        <f t="shared" si="1"/>
        <v>3.241758241758242</v>
      </c>
      <c r="F15" s="1">
        <v>471</v>
      </c>
      <c r="G15" s="23">
        <v>1995</v>
      </c>
      <c r="H15" s="17">
        <f t="shared" si="2"/>
        <v>4.235668789808917</v>
      </c>
      <c r="J15" s="23">
        <f t="shared" si="3"/>
        <v>835</v>
      </c>
      <c r="K15" s="23">
        <f t="shared" si="4"/>
        <v>3175</v>
      </c>
      <c r="L15" s="17">
        <f t="shared" si="5"/>
        <v>3.802395209580838</v>
      </c>
      <c r="M15" s="56"/>
      <c r="N15" s="51"/>
      <c r="O15" s="17"/>
      <c r="P15" s="17"/>
      <c r="Q15" s="56"/>
      <c r="R15" s="56"/>
      <c r="S15" s="17"/>
      <c r="T15" s="17"/>
      <c r="U15" s="23"/>
      <c r="V15" s="23"/>
      <c r="W15" s="17"/>
    </row>
    <row r="16" spans="1:23" ht="12.75" customHeight="1">
      <c r="A16" s="2" t="s">
        <v>8</v>
      </c>
      <c r="B16" s="23">
        <v>479</v>
      </c>
      <c r="C16" s="23">
        <v>1151</v>
      </c>
      <c r="D16" s="17">
        <f t="shared" si="1"/>
        <v>2.4029227557411272</v>
      </c>
      <c r="F16" s="1">
        <v>427</v>
      </c>
      <c r="G16" s="23">
        <v>1582</v>
      </c>
      <c r="H16" s="17">
        <f t="shared" si="2"/>
        <v>3.7049180327868854</v>
      </c>
      <c r="J16" s="23">
        <f t="shared" si="3"/>
        <v>906</v>
      </c>
      <c r="K16" s="23">
        <f t="shared" si="4"/>
        <v>2733</v>
      </c>
      <c r="L16" s="17">
        <f t="shared" si="5"/>
        <v>3.0165562913907285</v>
      </c>
      <c r="M16" s="56"/>
      <c r="N16" s="56"/>
      <c r="O16" s="17"/>
      <c r="P16" s="17"/>
      <c r="Q16" s="56"/>
      <c r="R16" s="56"/>
      <c r="S16" s="17"/>
      <c r="T16" s="17"/>
      <c r="U16" s="23"/>
      <c r="V16" s="23"/>
      <c r="W16" s="17"/>
    </row>
    <row r="17" spans="1:23" ht="12.75" customHeight="1">
      <c r="A17" s="2" t="s">
        <v>22</v>
      </c>
      <c r="B17" s="23">
        <v>108</v>
      </c>
      <c r="C17" s="23">
        <v>300</v>
      </c>
      <c r="D17" s="17">
        <f t="shared" si="1"/>
        <v>2.7777777777777777</v>
      </c>
      <c r="F17" s="70">
        <v>61</v>
      </c>
      <c r="G17" s="70">
        <v>296</v>
      </c>
      <c r="H17" s="17">
        <f t="shared" si="2"/>
        <v>4.852459016393443</v>
      </c>
      <c r="J17" s="23">
        <f t="shared" si="3"/>
        <v>169</v>
      </c>
      <c r="K17" s="23">
        <f t="shared" si="4"/>
        <v>596</v>
      </c>
      <c r="L17" s="17">
        <f t="shared" si="5"/>
        <v>3.526627218934911</v>
      </c>
      <c r="M17" s="56"/>
      <c r="N17" s="56"/>
      <c r="O17" s="17"/>
      <c r="P17" s="17"/>
      <c r="Q17" s="56"/>
      <c r="R17" s="56"/>
      <c r="S17" s="17"/>
      <c r="T17" s="17"/>
      <c r="U17" s="23"/>
      <c r="V17" s="23"/>
      <c r="W17" s="17"/>
    </row>
    <row r="18" spans="1:23" ht="12.75" customHeight="1">
      <c r="A18" s="2" t="s">
        <v>9</v>
      </c>
      <c r="B18" s="23">
        <v>212</v>
      </c>
      <c r="C18" s="23">
        <v>658</v>
      </c>
      <c r="D18" s="17">
        <f t="shared" si="1"/>
        <v>3.1037735849056602</v>
      </c>
      <c r="F18" s="70">
        <v>148</v>
      </c>
      <c r="G18" s="70">
        <v>490</v>
      </c>
      <c r="H18" s="17">
        <f t="shared" si="2"/>
        <v>3.310810810810811</v>
      </c>
      <c r="J18" s="23">
        <f t="shared" si="3"/>
        <v>360</v>
      </c>
      <c r="K18" s="23">
        <f t="shared" si="4"/>
        <v>1148</v>
      </c>
      <c r="L18" s="17">
        <f t="shared" si="5"/>
        <v>3.188888888888889</v>
      </c>
      <c r="M18" s="56"/>
      <c r="N18" s="56"/>
      <c r="O18" s="17"/>
      <c r="P18" s="17"/>
      <c r="Q18" s="56"/>
      <c r="R18" s="56"/>
      <c r="S18" s="17"/>
      <c r="T18" s="17"/>
      <c r="U18" s="23"/>
      <c r="V18" s="23"/>
      <c r="W18" s="17"/>
    </row>
    <row r="19" spans="1:23" ht="12.75" customHeight="1">
      <c r="A19" s="2" t="s">
        <v>10</v>
      </c>
      <c r="B19" s="23">
        <v>282</v>
      </c>
      <c r="C19" s="23">
        <v>1020</v>
      </c>
      <c r="D19" s="17">
        <f t="shared" si="1"/>
        <v>3.617021276595745</v>
      </c>
      <c r="F19" s="1">
        <v>151</v>
      </c>
      <c r="G19" s="1">
        <v>601</v>
      </c>
      <c r="H19" s="17">
        <f t="shared" si="2"/>
        <v>3.980132450331126</v>
      </c>
      <c r="J19" s="23">
        <f t="shared" si="3"/>
        <v>433</v>
      </c>
      <c r="K19" s="23">
        <f t="shared" si="4"/>
        <v>1621</v>
      </c>
      <c r="L19" s="17">
        <f t="shared" si="5"/>
        <v>3.74364896073903</v>
      </c>
      <c r="M19" s="56"/>
      <c r="N19" s="56"/>
      <c r="O19" s="17"/>
      <c r="P19" s="17"/>
      <c r="Q19" s="56"/>
      <c r="R19" s="56"/>
      <c r="S19" s="17"/>
      <c r="T19" s="17"/>
      <c r="U19" s="23"/>
      <c r="V19" s="23"/>
      <c r="W19" s="17"/>
    </row>
    <row r="20" spans="1:17" s="5" customFormat="1" ht="21.75" customHeight="1">
      <c r="A20" s="81" t="s">
        <v>97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8"/>
      <c r="N20" s="68"/>
      <c r="O20" s="68"/>
      <c r="P20" s="68"/>
      <c r="Q20" s="68"/>
    </row>
    <row r="21" spans="1:17" ht="12.75" customHeight="1">
      <c r="A21" s="2" t="s">
        <v>23</v>
      </c>
      <c r="B21" s="23">
        <v>9696</v>
      </c>
      <c r="C21" s="23">
        <v>34650</v>
      </c>
      <c r="D21" s="17">
        <f>+C21/B21</f>
        <v>3.573638613861386</v>
      </c>
      <c r="E21" s="17"/>
      <c r="F21" s="23">
        <v>5017</v>
      </c>
      <c r="G21" s="23">
        <v>20850</v>
      </c>
      <c r="H21" s="17">
        <f>+G21/F21</f>
        <v>4.155870041857684</v>
      </c>
      <c r="I21" s="17"/>
      <c r="J21" s="23">
        <f>+B21+F21</f>
        <v>14713</v>
      </c>
      <c r="K21" s="23">
        <f>+C21+G21</f>
        <v>55500</v>
      </c>
      <c r="L21" s="17">
        <f>+K21/J21</f>
        <v>3.772174267654455</v>
      </c>
      <c r="M21" s="68"/>
      <c r="N21" s="68"/>
      <c r="O21" s="68"/>
      <c r="P21" s="68"/>
      <c r="Q21" s="68"/>
    </row>
    <row r="22" spans="1:17" ht="12.75" customHeight="1">
      <c r="A22" s="2" t="s">
        <v>24</v>
      </c>
      <c r="B22" s="23">
        <f>+B23-B21</f>
        <v>32954</v>
      </c>
      <c r="C22" s="23">
        <f>+C23-C21</f>
        <v>93779</v>
      </c>
      <c r="D22" s="17">
        <f>+C22/B22</f>
        <v>2.8457546883534626</v>
      </c>
      <c r="E22" s="17"/>
      <c r="F22" s="23">
        <f>+F23-F21</f>
        <v>34972</v>
      </c>
      <c r="G22" s="23">
        <f>+G23-G21</f>
        <v>105480</v>
      </c>
      <c r="H22" s="17">
        <f>+G22/F22</f>
        <v>3.016127187464257</v>
      </c>
      <c r="I22" s="17"/>
      <c r="J22" s="23">
        <f>+J23-J21</f>
        <v>67926</v>
      </c>
      <c r="K22" s="23">
        <f>+K23-K21</f>
        <v>199259</v>
      </c>
      <c r="L22" s="17">
        <f>+K22/J22</f>
        <v>2.9334717192238613</v>
      </c>
      <c r="M22" s="68"/>
      <c r="N22" s="68"/>
      <c r="O22" s="68"/>
      <c r="P22" s="68"/>
      <c r="Q22" s="68"/>
    </row>
    <row r="23" spans="1:17" s="3" customFormat="1" ht="12.75" customHeight="1">
      <c r="A23" s="2" t="s">
        <v>21</v>
      </c>
      <c r="B23" s="23">
        <v>42650</v>
      </c>
      <c r="C23" s="23">
        <v>128429</v>
      </c>
      <c r="D23" s="17">
        <f>+C23/B23</f>
        <v>3.0112309495896836</v>
      </c>
      <c r="E23" s="23"/>
      <c r="F23" s="23">
        <v>39989</v>
      </c>
      <c r="G23" s="23">
        <v>126330</v>
      </c>
      <c r="H23" s="17">
        <f>+G23/F23</f>
        <v>3.159118757658356</v>
      </c>
      <c r="I23" s="23"/>
      <c r="J23" s="23">
        <f>+B23+F23</f>
        <v>82639</v>
      </c>
      <c r="K23" s="23">
        <f>+C23+G23</f>
        <v>254759</v>
      </c>
      <c r="L23" s="17">
        <f>+K23/J23</f>
        <v>3.0827938382603857</v>
      </c>
      <c r="M23" s="68"/>
      <c r="N23" s="68"/>
      <c r="O23" s="68"/>
      <c r="P23" s="68"/>
      <c r="Q23" s="68"/>
    </row>
    <row r="24" spans="1:12" s="3" customFormat="1" ht="24.75" customHeight="1">
      <c r="A24" s="80" t="s">
        <v>27</v>
      </c>
      <c r="B24" s="19">
        <f>+B9/B23*100</f>
        <v>4.738569753810082</v>
      </c>
      <c r="C24" s="19">
        <f aca="true" t="shared" si="6" ref="C24:L24">+C9/C23*100</f>
        <v>4.572954706491524</v>
      </c>
      <c r="D24" s="19">
        <f t="shared" si="6"/>
        <v>96.50495706673108</v>
      </c>
      <c r="E24" s="19"/>
      <c r="F24" s="19">
        <f t="shared" si="6"/>
        <v>4.163645002375653</v>
      </c>
      <c r="G24" s="19">
        <f t="shared" si="6"/>
        <v>4.818332937544526</v>
      </c>
      <c r="H24" s="19">
        <f t="shared" si="6"/>
        <v>115.72391341709793</v>
      </c>
      <c r="I24" s="19"/>
      <c r="J24" s="19">
        <f t="shared" si="6"/>
        <v>4.460363750771427</v>
      </c>
      <c r="K24" s="19">
        <f t="shared" si="6"/>
        <v>4.694632966843174</v>
      </c>
      <c r="L24" s="19">
        <f t="shared" si="6"/>
        <v>105.25224464106158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2"/>
      <c r="K25" s="22"/>
      <c r="L25" s="22"/>
    </row>
    <row r="26" spans="1:9" ht="13.5" customHeight="1">
      <c r="A26" s="2" t="s">
        <v>98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59"/>
      <c r="B30" s="60"/>
      <c r="C30" s="60"/>
      <c r="D30" s="60"/>
      <c r="E30" s="60"/>
      <c r="F30" s="60"/>
      <c r="G30" s="60"/>
      <c r="J30" s="56"/>
      <c r="K30" s="56"/>
      <c r="L30" s="56"/>
      <c r="M30" s="56"/>
      <c r="N30" s="56"/>
      <c r="O30" s="56"/>
      <c r="P30" s="56"/>
    </row>
    <row r="31" spans="1:16" ht="12.75">
      <c r="A31" s="59"/>
      <c r="B31" s="60"/>
      <c r="C31" s="60"/>
      <c r="D31" s="60"/>
      <c r="E31" s="60"/>
      <c r="F31" s="60"/>
      <c r="G31" s="60"/>
      <c r="J31" s="56"/>
      <c r="K31" s="56"/>
      <c r="L31" s="56"/>
      <c r="M31" s="56"/>
      <c r="N31" s="56"/>
      <c r="O31" s="56"/>
      <c r="P31" s="56"/>
    </row>
    <row r="32" spans="1:16" ht="12.75">
      <c r="A32" s="59"/>
      <c r="B32" s="60"/>
      <c r="C32" s="60"/>
      <c r="D32" s="60"/>
      <c r="E32" s="60"/>
      <c r="F32" s="60"/>
      <c r="G32" s="60"/>
      <c r="J32" s="56"/>
      <c r="K32" s="56"/>
      <c r="L32" s="56"/>
      <c r="M32" s="56"/>
      <c r="N32" s="56"/>
      <c r="O32" s="56"/>
      <c r="P32" s="56"/>
    </row>
    <row r="33" spans="1:16" ht="12.75">
      <c r="A33" s="59"/>
      <c r="B33" s="60"/>
      <c r="C33" s="60"/>
      <c r="D33" s="60"/>
      <c r="E33" s="60"/>
      <c r="F33" s="60"/>
      <c r="G33" s="60"/>
      <c r="J33" s="56"/>
      <c r="K33" s="56"/>
      <c r="L33" s="56"/>
      <c r="M33" s="56"/>
      <c r="N33" s="56"/>
      <c r="O33" s="56"/>
      <c r="P33" s="56"/>
    </row>
    <row r="34" spans="1:16" ht="12.75">
      <c r="A34" s="59"/>
      <c r="B34" s="60"/>
      <c r="C34" s="60"/>
      <c r="D34" s="60"/>
      <c r="E34" s="60"/>
      <c r="F34" s="60"/>
      <c r="G34" s="60"/>
      <c r="J34" s="56"/>
      <c r="K34" s="56"/>
      <c r="L34" s="56"/>
      <c r="M34" s="56"/>
      <c r="N34" s="56"/>
      <c r="O34" s="56"/>
      <c r="P34" s="56"/>
    </row>
    <row r="35" spans="1:16" ht="12.75">
      <c r="A35" s="59"/>
      <c r="B35" s="60"/>
      <c r="C35" s="60"/>
      <c r="D35" s="60"/>
      <c r="E35" s="60"/>
      <c r="F35" s="60"/>
      <c r="G35" s="60"/>
      <c r="J35" s="56"/>
      <c r="K35" s="56"/>
      <c r="L35" s="56"/>
      <c r="M35" s="56"/>
      <c r="N35" s="56"/>
      <c r="O35" s="56"/>
      <c r="P35" s="56"/>
    </row>
    <row r="36" spans="1:16" ht="12.75">
      <c r="A36" s="59"/>
      <c r="B36" s="60"/>
      <c r="C36" s="60"/>
      <c r="D36" s="60"/>
      <c r="E36" s="60"/>
      <c r="F36" s="60"/>
      <c r="G36" s="60"/>
      <c r="J36" s="56"/>
      <c r="K36" s="56"/>
      <c r="L36" s="56"/>
      <c r="M36" s="56"/>
      <c r="N36" s="56"/>
      <c r="O36" s="56"/>
      <c r="P36" s="56"/>
    </row>
    <row r="37" spans="1:16" ht="12.75">
      <c r="A37" s="59"/>
      <c r="B37" s="60"/>
      <c r="C37" s="60"/>
      <c r="D37" s="60"/>
      <c r="E37" s="60"/>
      <c r="F37" s="60"/>
      <c r="G37" s="60"/>
      <c r="J37" s="56"/>
      <c r="K37" s="56"/>
      <c r="L37" s="56"/>
      <c r="M37" s="56"/>
      <c r="N37" s="56"/>
      <c r="O37" s="56"/>
      <c r="P37" s="56"/>
    </row>
    <row r="38" spans="1:16" ht="12.75">
      <c r="A38" s="59"/>
      <c r="B38" s="60"/>
      <c r="C38" s="60"/>
      <c r="D38" s="60"/>
      <c r="E38" s="60"/>
      <c r="F38" s="60"/>
      <c r="G38" s="60"/>
      <c r="J38" s="56"/>
      <c r="K38" s="56"/>
      <c r="L38" s="56"/>
      <c r="M38" s="56"/>
      <c r="N38" s="56"/>
      <c r="O38" s="56"/>
      <c r="P38" s="56"/>
    </row>
    <row r="39" spans="1:16" ht="12.75">
      <c r="A39" s="61"/>
      <c r="B39" s="62"/>
      <c r="C39" s="62"/>
      <c r="D39" s="62"/>
      <c r="E39" s="62"/>
      <c r="F39" s="62"/>
      <c r="G39" s="62"/>
      <c r="J39" s="56"/>
      <c r="K39" s="56"/>
      <c r="L39" s="56"/>
      <c r="M39" s="56"/>
      <c r="N39" s="56"/>
      <c r="O39" s="56"/>
      <c r="P39" s="56"/>
    </row>
    <row r="42" spans="10:15" ht="12.75">
      <c r="J42" s="57"/>
      <c r="K42" s="57"/>
      <c r="L42" s="57"/>
      <c r="M42" s="57"/>
      <c r="N42" s="57"/>
      <c r="O42" s="57"/>
    </row>
    <row r="43" spans="10:15" ht="12.75">
      <c r="J43" s="57"/>
      <c r="K43" s="57"/>
      <c r="L43" s="57"/>
      <c r="M43" s="57"/>
      <c r="N43" s="57"/>
      <c r="O43" s="57"/>
    </row>
    <row r="44" spans="10:15" ht="12.75">
      <c r="J44" s="57"/>
      <c r="K44" s="57"/>
      <c r="L44" s="57"/>
      <c r="M44" s="57"/>
      <c r="N44" s="57"/>
      <c r="O44" s="57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21" sqref="A21:L22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84</v>
      </c>
      <c r="B1" s="4"/>
      <c r="C1" s="4"/>
      <c r="D1" s="4"/>
      <c r="E1" s="4"/>
      <c r="F1" s="4"/>
      <c r="G1" s="4"/>
      <c r="H1" s="4"/>
    </row>
    <row r="2" spans="1:12" ht="19.5" customHeight="1">
      <c r="A2" s="83"/>
      <c r="B2" s="85" t="s">
        <v>0</v>
      </c>
      <c r="C2" s="85"/>
      <c r="D2" s="85"/>
      <c r="E2" s="10"/>
      <c r="F2" s="85" t="s">
        <v>1</v>
      </c>
      <c r="G2" s="85"/>
      <c r="H2" s="85"/>
      <c r="I2" s="10"/>
      <c r="J2" s="85" t="s">
        <v>28</v>
      </c>
      <c r="K2" s="85"/>
      <c r="L2" s="85"/>
    </row>
    <row r="3" spans="1:12" ht="41.25" customHeight="1">
      <c r="A3" s="87"/>
      <c r="B3" s="12" t="s">
        <v>2</v>
      </c>
      <c r="C3" s="12" t="s">
        <v>3</v>
      </c>
      <c r="D3" s="12" t="s">
        <v>30</v>
      </c>
      <c r="E3" s="13"/>
      <c r="F3" s="12" t="s">
        <v>2</v>
      </c>
      <c r="G3" s="12" t="s">
        <v>3</v>
      </c>
      <c r="H3" s="12" t="s">
        <v>30</v>
      </c>
      <c r="I3" s="13"/>
      <c r="J3" s="12" t="s">
        <v>2</v>
      </c>
      <c r="K3" s="12" t="s">
        <v>3</v>
      </c>
      <c r="L3" s="12" t="s">
        <v>30</v>
      </c>
    </row>
    <row r="4" spans="1:12" ht="21.7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5" ht="12.75" customHeight="1">
      <c r="A5" s="6" t="s">
        <v>88</v>
      </c>
      <c r="B5" s="18">
        <v>378</v>
      </c>
      <c r="C5" s="18">
        <v>1575</v>
      </c>
      <c r="D5" s="17">
        <f>+C5/B5</f>
        <v>4.166666666666667</v>
      </c>
      <c r="F5" s="18">
        <v>182</v>
      </c>
      <c r="G5" s="18">
        <v>648</v>
      </c>
      <c r="H5" s="17">
        <f>+G5/F5</f>
        <v>3.5604395604395602</v>
      </c>
      <c r="J5" s="67">
        <f aca="true" t="shared" si="0" ref="J5:K8">+B5+F5</f>
        <v>560</v>
      </c>
      <c r="K5" s="67">
        <f t="shared" si="0"/>
        <v>2223</v>
      </c>
      <c r="L5" s="17">
        <f>+K5/J5</f>
        <v>3.969642857142857</v>
      </c>
      <c r="M5" s="51"/>
      <c r="N5" s="67"/>
      <c r="O5" s="67"/>
    </row>
    <row r="6" spans="1:15" ht="12.75" customHeight="1">
      <c r="A6" s="6" t="s">
        <v>89</v>
      </c>
      <c r="B6" s="18">
        <v>358</v>
      </c>
      <c r="C6" s="18">
        <v>1560</v>
      </c>
      <c r="D6" s="17">
        <f>+C6/B6</f>
        <v>4.35754189944134</v>
      </c>
      <c r="F6" s="18">
        <v>199</v>
      </c>
      <c r="G6" s="18">
        <v>701</v>
      </c>
      <c r="H6" s="17">
        <f>+G6/F6</f>
        <v>3.522613065326633</v>
      </c>
      <c r="J6" s="67">
        <f t="shared" si="0"/>
        <v>557</v>
      </c>
      <c r="K6" s="67">
        <f t="shared" si="0"/>
        <v>2261</v>
      </c>
      <c r="L6" s="17">
        <f>+K6/J6</f>
        <v>4.059245960502693</v>
      </c>
      <c r="M6" s="51"/>
      <c r="N6" s="67"/>
      <c r="O6" s="67"/>
    </row>
    <row r="7" spans="1:15" ht="12.75" customHeight="1">
      <c r="A7" s="6" t="s">
        <v>90</v>
      </c>
      <c r="B7" s="18">
        <v>376</v>
      </c>
      <c r="C7" s="18">
        <v>1541</v>
      </c>
      <c r="D7" s="17">
        <f>+C7/B7</f>
        <v>4.098404255319149</v>
      </c>
      <c r="F7" s="18">
        <v>221</v>
      </c>
      <c r="G7" s="18">
        <v>782</v>
      </c>
      <c r="H7" s="17">
        <f>+G7/F7</f>
        <v>3.5384615384615383</v>
      </c>
      <c r="J7" s="67">
        <f t="shared" si="0"/>
        <v>597</v>
      </c>
      <c r="K7" s="67">
        <f t="shared" si="0"/>
        <v>2323</v>
      </c>
      <c r="L7" s="17">
        <f>+K7/J7</f>
        <v>3.8911222780569514</v>
      </c>
      <c r="M7" s="51"/>
      <c r="N7" s="67"/>
      <c r="O7" s="67"/>
    </row>
    <row r="8" spans="1:15" ht="12.75" customHeight="1">
      <c r="A8" s="6" t="s">
        <v>91</v>
      </c>
      <c r="B8" s="18">
        <v>411</v>
      </c>
      <c r="C8" s="18">
        <v>1538</v>
      </c>
      <c r="D8" s="17">
        <f>+C8/B8</f>
        <v>3.7420924574209247</v>
      </c>
      <c r="F8" s="18">
        <v>266</v>
      </c>
      <c r="G8" s="18">
        <v>888</v>
      </c>
      <c r="H8" s="17">
        <f>+G8/F8</f>
        <v>3.338345864661654</v>
      </c>
      <c r="J8" s="67">
        <f t="shared" si="0"/>
        <v>677</v>
      </c>
      <c r="K8" s="67">
        <f t="shared" si="0"/>
        <v>2426</v>
      </c>
      <c r="L8" s="17">
        <f>+K8/J8</f>
        <v>3.583456425406204</v>
      </c>
      <c r="M8" s="51"/>
      <c r="N8" s="67"/>
      <c r="O8" s="67"/>
    </row>
    <row r="9" spans="1:15" ht="12.75" customHeight="1">
      <c r="A9" s="6" t="s">
        <v>92</v>
      </c>
      <c r="B9" s="18">
        <f>SUM(B11:B19)</f>
        <v>426</v>
      </c>
      <c r="C9" s="18">
        <f aca="true" t="shared" si="1" ref="C9:K9">SUM(C11:C19)</f>
        <v>1394</v>
      </c>
      <c r="D9" s="17">
        <f>+C9/B9</f>
        <v>3.272300469483568</v>
      </c>
      <c r="E9" s="18"/>
      <c r="F9" s="18">
        <f t="shared" si="1"/>
        <v>319</v>
      </c>
      <c r="G9" s="18">
        <f t="shared" si="1"/>
        <v>1022</v>
      </c>
      <c r="H9" s="17">
        <f>+G9/F9</f>
        <v>3.2037617554858935</v>
      </c>
      <c r="I9" s="18"/>
      <c r="J9" s="18">
        <f t="shared" si="1"/>
        <v>745</v>
      </c>
      <c r="K9" s="18">
        <f t="shared" si="1"/>
        <v>2416</v>
      </c>
      <c r="L9" s="17">
        <f>+K9/J9</f>
        <v>3.242953020134228</v>
      </c>
      <c r="M9" s="51"/>
      <c r="N9" s="67"/>
      <c r="O9" s="67"/>
    </row>
    <row r="10" spans="1:12" ht="21.75" customHeight="1">
      <c r="A10" s="82" t="s">
        <v>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23" ht="12.75" customHeight="1">
      <c r="A11" s="2" t="s">
        <v>19</v>
      </c>
      <c r="B11" s="18">
        <v>28</v>
      </c>
      <c r="C11" s="18">
        <v>129</v>
      </c>
      <c r="D11" s="17">
        <f>+C11/B11</f>
        <v>4.607142857142857</v>
      </c>
      <c r="F11" s="18">
        <v>30</v>
      </c>
      <c r="G11" s="18">
        <v>98</v>
      </c>
      <c r="H11" s="17">
        <f>+G11/F11</f>
        <v>3.2666666666666666</v>
      </c>
      <c r="J11" s="67">
        <f>+B11+F11</f>
        <v>58</v>
      </c>
      <c r="K11" s="67">
        <f>+C11+G11</f>
        <v>227</v>
      </c>
      <c r="L11" s="17">
        <f>+K11/J11</f>
        <v>3.913793103448276</v>
      </c>
      <c r="M11" s="56"/>
      <c r="N11" s="56"/>
      <c r="O11" s="16"/>
      <c r="P11" s="17"/>
      <c r="Q11" s="56"/>
      <c r="R11" s="56"/>
      <c r="S11" s="17"/>
      <c r="U11" s="56"/>
      <c r="V11" s="56"/>
      <c r="W11" s="17"/>
    </row>
    <row r="12" spans="1:23" ht="12.75" customHeight="1">
      <c r="A12" s="2" t="s">
        <v>4</v>
      </c>
      <c r="B12" s="18">
        <v>12</v>
      </c>
      <c r="C12" s="18">
        <v>53</v>
      </c>
      <c r="D12" s="17">
        <f aca="true" t="shared" si="2" ref="D12:D19">+C12/B12</f>
        <v>4.416666666666667</v>
      </c>
      <c r="F12" s="18">
        <v>1</v>
      </c>
      <c r="G12" s="18">
        <v>4</v>
      </c>
      <c r="H12" s="17">
        <f aca="true" t="shared" si="3" ref="H12:H19">+G12/F12</f>
        <v>4</v>
      </c>
      <c r="J12" s="67">
        <f aca="true" t="shared" si="4" ref="J12:J19">+B12+F12</f>
        <v>13</v>
      </c>
      <c r="K12" s="67">
        <f aca="true" t="shared" si="5" ref="K12:K19">+C12+G12</f>
        <v>57</v>
      </c>
      <c r="L12" s="17">
        <f aca="true" t="shared" si="6" ref="L12:L19">+K12/J12</f>
        <v>4.384615384615385</v>
      </c>
      <c r="M12" s="56"/>
      <c r="N12" s="51"/>
      <c r="O12" s="51"/>
      <c r="P12" s="17"/>
      <c r="Q12" s="56"/>
      <c r="R12" s="56"/>
      <c r="S12" s="17"/>
      <c r="U12" s="56"/>
      <c r="V12" s="56"/>
      <c r="W12" s="17"/>
    </row>
    <row r="13" spans="1:23" ht="12.75" customHeight="1">
      <c r="A13" s="2" t="s">
        <v>5</v>
      </c>
      <c r="B13" s="18">
        <v>57</v>
      </c>
      <c r="C13" s="18">
        <v>201</v>
      </c>
      <c r="D13" s="17">
        <f t="shared" si="2"/>
        <v>3.526315789473684</v>
      </c>
      <c r="F13" s="18">
        <v>55</v>
      </c>
      <c r="G13" s="18">
        <v>180</v>
      </c>
      <c r="H13" s="17">
        <f t="shared" si="3"/>
        <v>3.272727272727273</v>
      </c>
      <c r="J13" s="67">
        <f t="shared" si="4"/>
        <v>112</v>
      </c>
      <c r="K13" s="67">
        <f t="shared" si="5"/>
        <v>381</v>
      </c>
      <c r="L13" s="17">
        <f t="shared" si="6"/>
        <v>3.4017857142857144</v>
      </c>
      <c r="M13" s="56"/>
      <c r="N13" s="56"/>
      <c r="O13" s="16"/>
      <c r="P13" s="17"/>
      <c r="Q13" s="56"/>
      <c r="R13" s="56"/>
      <c r="S13" s="17"/>
      <c r="U13" s="56"/>
      <c r="V13" s="56"/>
      <c r="W13" s="17"/>
    </row>
    <row r="14" spans="1:23" ht="12.75" customHeight="1">
      <c r="A14" s="2" t="s">
        <v>6</v>
      </c>
      <c r="B14" s="18">
        <v>10</v>
      </c>
      <c r="C14" s="18">
        <v>20</v>
      </c>
      <c r="D14" s="17">
        <f t="shared" si="2"/>
        <v>2</v>
      </c>
      <c r="F14" s="18">
        <v>14</v>
      </c>
      <c r="G14" s="18">
        <v>22</v>
      </c>
      <c r="H14" s="17">
        <f t="shared" si="3"/>
        <v>1.5714285714285714</v>
      </c>
      <c r="J14" s="67">
        <f t="shared" si="4"/>
        <v>24</v>
      </c>
      <c r="K14" s="67">
        <f t="shared" si="5"/>
        <v>42</v>
      </c>
      <c r="L14" s="17">
        <f t="shared" si="6"/>
        <v>1.75</v>
      </c>
      <c r="M14" s="56"/>
      <c r="N14" s="56"/>
      <c r="O14" s="16"/>
      <c r="P14" s="17"/>
      <c r="Q14" s="56"/>
      <c r="R14" s="56"/>
      <c r="S14" s="17"/>
      <c r="U14" s="56"/>
      <c r="V14" s="56"/>
      <c r="W14" s="17"/>
    </row>
    <row r="15" spans="1:23" ht="12.75" customHeight="1">
      <c r="A15" s="2" t="s">
        <v>7</v>
      </c>
      <c r="B15" s="18">
        <v>69</v>
      </c>
      <c r="C15" s="18">
        <v>238</v>
      </c>
      <c r="D15" s="17">
        <f t="shared" si="2"/>
        <v>3.449275362318841</v>
      </c>
      <c r="F15" s="18">
        <v>44</v>
      </c>
      <c r="G15" s="18">
        <v>179</v>
      </c>
      <c r="H15" s="17">
        <f t="shared" si="3"/>
        <v>4.068181818181818</v>
      </c>
      <c r="J15" s="67">
        <f t="shared" si="4"/>
        <v>113</v>
      </c>
      <c r="K15" s="67">
        <f t="shared" si="5"/>
        <v>417</v>
      </c>
      <c r="L15" s="17">
        <f t="shared" si="6"/>
        <v>3.690265486725664</v>
      </c>
      <c r="M15" s="56"/>
      <c r="N15" s="56"/>
      <c r="O15" s="16"/>
      <c r="P15" s="17"/>
      <c r="Q15" s="56"/>
      <c r="R15" s="56"/>
      <c r="S15" s="17"/>
      <c r="U15" s="56"/>
      <c r="V15" s="56"/>
      <c r="W15" s="17"/>
    </row>
    <row r="16" spans="1:23" ht="12.75" customHeight="1">
      <c r="A16" s="2" t="s">
        <v>8</v>
      </c>
      <c r="B16" s="18">
        <v>50</v>
      </c>
      <c r="C16" s="18">
        <v>137</v>
      </c>
      <c r="D16" s="17">
        <f t="shared" si="2"/>
        <v>2.74</v>
      </c>
      <c r="F16" s="18">
        <v>57</v>
      </c>
      <c r="G16" s="18">
        <v>171</v>
      </c>
      <c r="H16" s="17">
        <f t="shared" si="3"/>
        <v>3</v>
      </c>
      <c r="J16" s="67">
        <f t="shared" si="4"/>
        <v>107</v>
      </c>
      <c r="K16" s="67">
        <f t="shared" si="5"/>
        <v>308</v>
      </c>
      <c r="L16" s="17">
        <f t="shared" si="6"/>
        <v>2.878504672897196</v>
      </c>
      <c r="M16" s="56"/>
      <c r="N16" s="56"/>
      <c r="O16" s="16"/>
      <c r="P16" s="17"/>
      <c r="Q16" s="56"/>
      <c r="R16" s="56"/>
      <c r="S16" s="17"/>
      <c r="U16" s="56"/>
      <c r="V16" s="56"/>
      <c r="W16" s="17"/>
    </row>
    <row r="17" spans="1:23" ht="12.75" customHeight="1">
      <c r="A17" s="2" t="s">
        <v>22</v>
      </c>
      <c r="B17" s="18">
        <v>20</v>
      </c>
      <c r="C17" s="18">
        <v>64</v>
      </c>
      <c r="D17" s="17">
        <f t="shared" si="2"/>
        <v>3.2</v>
      </c>
      <c r="F17" s="18">
        <v>11</v>
      </c>
      <c r="G17" s="18">
        <v>32</v>
      </c>
      <c r="H17" s="17">
        <f t="shared" si="3"/>
        <v>2.909090909090909</v>
      </c>
      <c r="J17" s="67">
        <f t="shared" si="4"/>
        <v>31</v>
      </c>
      <c r="K17" s="67">
        <f t="shared" si="5"/>
        <v>96</v>
      </c>
      <c r="L17" s="17">
        <f t="shared" si="6"/>
        <v>3.096774193548387</v>
      </c>
      <c r="M17" s="56"/>
      <c r="N17" s="56"/>
      <c r="O17" s="16"/>
      <c r="P17" s="17"/>
      <c r="Q17" s="56"/>
      <c r="R17" s="56"/>
      <c r="S17" s="17"/>
      <c r="U17" s="56"/>
      <c r="V17" s="56"/>
      <c r="W17" s="17"/>
    </row>
    <row r="18" spans="1:23" ht="12.75" customHeight="1">
      <c r="A18" s="2" t="s">
        <v>9</v>
      </c>
      <c r="B18" s="18">
        <v>45</v>
      </c>
      <c r="C18" s="18">
        <v>124</v>
      </c>
      <c r="D18" s="17">
        <f t="shared" si="2"/>
        <v>2.7555555555555555</v>
      </c>
      <c r="F18" s="18">
        <v>32</v>
      </c>
      <c r="G18" s="18">
        <v>89</v>
      </c>
      <c r="H18" s="17">
        <f t="shared" si="3"/>
        <v>2.78125</v>
      </c>
      <c r="J18" s="67">
        <f t="shared" si="4"/>
        <v>77</v>
      </c>
      <c r="K18" s="67">
        <f t="shared" si="5"/>
        <v>213</v>
      </c>
      <c r="L18" s="17">
        <f t="shared" si="6"/>
        <v>2.7662337662337664</v>
      </c>
      <c r="M18" s="56"/>
      <c r="N18" s="56"/>
      <c r="O18" s="16"/>
      <c r="P18" s="17"/>
      <c r="Q18" s="56"/>
      <c r="R18" s="56"/>
      <c r="S18" s="17"/>
      <c r="U18" s="56"/>
      <c r="V18" s="56"/>
      <c r="W18" s="17"/>
    </row>
    <row r="19" spans="1:23" ht="12.75" customHeight="1">
      <c r="A19" s="2" t="s">
        <v>10</v>
      </c>
      <c r="B19" s="18">
        <v>135</v>
      </c>
      <c r="C19" s="18">
        <v>428</v>
      </c>
      <c r="D19" s="17">
        <f t="shared" si="2"/>
        <v>3.1703703703703705</v>
      </c>
      <c r="F19" s="18">
        <v>75</v>
      </c>
      <c r="G19" s="18">
        <v>247</v>
      </c>
      <c r="H19" s="17">
        <f t="shared" si="3"/>
        <v>3.2933333333333334</v>
      </c>
      <c r="J19" s="67">
        <f t="shared" si="4"/>
        <v>210</v>
      </c>
      <c r="K19" s="67">
        <f t="shared" si="5"/>
        <v>675</v>
      </c>
      <c r="L19" s="17">
        <f t="shared" si="6"/>
        <v>3.2142857142857144</v>
      </c>
      <c r="M19" s="56"/>
      <c r="N19" s="56"/>
      <c r="O19" s="16"/>
      <c r="P19" s="17"/>
      <c r="Q19" s="56"/>
      <c r="R19" s="56"/>
      <c r="S19" s="17"/>
      <c r="U19" s="56"/>
      <c r="V19" s="56"/>
      <c r="W19" s="17"/>
    </row>
    <row r="20" spans="1:12" s="5" customFormat="1" ht="21.75" customHeight="1">
      <c r="A20" s="81" t="s">
        <v>97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ht="12.75" customHeight="1">
      <c r="A21" s="2" t="s">
        <v>23</v>
      </c>
      <c r="B21" s="18">
        <v>1547</v>
      </c>
      <c r="C21" s="18">
        <v>13466</v>
      </c>
      <c r="D21" s="17">
        <f>+C21/B21</f>
        <v>8.70458952811894</v>
      </c>
      <c r="E21" s="17"/>
      <c r="F21" s="18">
        <v>999</v>
      </c>
      <c r="G21" s="18">
        <v>4637</v>
      </c>
      <c r="H21" s="17">
        <f>+G21/F21</f>
        <v>4.641641641641642</v>
      </c>
      <c r="J21" s="18">
        <f>+B21+F21</f>
        <v>2546</v>
      </c>
      <c r="K21" s="18">
        <f>+C21+G21</f>
        <v>18103</v>
      </c>
      <c r="L21" s="17">
        <f>+K21/J21</f>
        <v>7.110369206598586</v>
      </c>
    </row>
    <row r="22" spans="1:12" ht="12.75" customHeight="1">
      <c r="A22" s="2" t="s">
        <v>24</v>
      </c>
      <c r="B22" s="18">
        <f>+B23-B21</f>
        <v>9402</v>
      </c>
      <c r="C22" s="18">
        <f>+C23-C21</f>
        <v>50097</v>
      </c>
      <c r="D22" s="17">
        <f>+C22/B22</f>
        <v>5.328334396936822</v>
      </c>
      <c r="E22" s="17"/>
      <c r="F22" s="18">
        <f>+F23-F21</f>
        <v>9275</v>
      </c>
      <c r="G22" s="18">
        <f>+G23-G21</f>
        <v>53826</v>
      </c>
      <c r="H22" s="17">
        <f>+G22/F22</f>
        <v>5.8033423180593</v>
      </c>
      <c r="J22" s="18">
        <f>+J23-J21</f>
        <v>18677</v>
      </c>
      <c r="K22" s="18">
        <f>+K23-K21</f>
        <v>103923</v>
      </c>
      <c r="L22" s="17">
        <f>+K22/J22</f>
        <v>5.564223376345238</v>
      </c>
    </row>
    <row r="23" spans="1:13" s="3" customFormat="1" ht="12.75" customHeight="1">
      <c r="A23" s="2" t="s">
        <v>21</v>
      </c>
      <c r="B23" s="18">
        <v>10949</v>
      </c>
      <c r="C23" s="18">
        <v>63563</v>
      </c>
      <c r="D23" s="17">
        <f>+C23/B23</f>
        <v>5.8053703534569365</v>
      </c>
      <c r="E23" s="17"/>
      <c r="F23" s="18">
        <v>10274</v>
      </c>
      <c r="G23" s="18">
        <v>58463</v>
      </c>
      <c r="H23" s="17">
        <f>+G23/F23</f>
        <v>5.690383492310687</v>
      </c>
      <c r="J23" s="18">
        <f>+B23+F23</f>
        <v>21223</v>
      </c>
      <c r="K23" s="18">
        <f>+C23+G23</f>
        <v>122026</v>
      </c>
      <c r="L23" s="17">
        <f>+K23/J23</f>
        <v>5.749705508175093</v>
      </c>
      <c r="M23" s="58"/>
    </row>
    <row r="24" spans="1:12" s="3" customFormat="1" ht="24.75" customHeight="1">
      <c r="A24" s="80" t="s">
        <v>27</v>
      </c>
      <c r="B24" s="19">
        <f>+B9/B23*100</f>
        <v>3.890766280025573</v>
      </c>
      <c r="C24" s="19">
        <f aca="true" t="shared" si="7" ref="C24:L24">+C9/C23*100</f>
        <v>2.1930997592939288</v>
      </c>
      <c r="D24" s="19">
        <f t="shared" si="7"/>
        <v>56.36678231105452</v>
      </c>
      <c r="E24" s="19"/>
      <c r="F24" s="19">
        <f t="shared" si="7"/>
        <v>3.1049250535331905</v>
      </c>
      <c r="G24" s="19">
        <f t="shared" si="7"/>
        <v>1.7481141918820449</v>
      </c>
      <c r="H24" s="19">
        <f t="shared" si="7"/>
        <v>56.30133293854587</v>
      </c>
      <c r="I24" s="19"/>
      <c r="J24" s="19">
        <f t="shared" si="7"/>
        <v>3.5103425528907315</v>
      </c>
      <c r="K24" s="19">
        <f t="shared" si="7"/>
        <v>1.9799059216888202</v>
      </c>
      <c r="L24" s="19">
        <f t="shared" si="7"/>
        <v>56.40207164564005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2"/>
      <c r="J25" s="22"/>
      <c r="K25" s="22"/>
      <c r="L25" s="22"/>
    </row>
    <row r="26" spans="1:8" ht="13.5" customHeight="1">
      <c r="A26" s="2" t="s">
        <v>98</v>
      </c>
      <c r="B26" s="2"/>
      <c r="C26" s="2"/>
      <c r="D26" s="2"/>
      <c r="E26" s="2"/>
      <c r="F26" s="2"/>
      <c r="G26" s="2"/>
      <c r="H26" s="2"/>
    </row>
    <row r="29" spans="1:16" ht="12.75">
      <c r="A29" s="59"/>
      <c r="B29" s="64"/>
      <c r="C29" s="64"/>
      <c r="D29" s="64"/>
      <c r="E29" s="64"/>
      <c r="F29" s="64"/>
      <c r="G29" s="64"/>
      <c r="J29" s="56"/>
      <c r="K29" s="56"/>
      <c r="L29" s="56"/>
      <c r="M29" s="56"/>
      <c r="N29" s="56"/>
      <c r="O29" s="56"/>
      <c r="P29" s="56"/>
    </row>
    <row r="30" spans="1:16" ht="12.75">
      <c r="A30" s="59"/>
      <c r="B30" s="64"/>
      <c r="C30" s="64"/>
      <c r="D30" s="64"/>
      <c r="E30" s="64"/>
      <c r="F30" s="64"/>
      <c r="G30" s="64"/>
      <c r="J30" s="56"/>
      <c r="K30" s="56"/>
      <c r="L30" s="56"/>
      <c r="M30" s="56"/>
      <c r="N30" s="56"/>
      <c r="O30" s="56"/>
      <c r="P30" s="56"/>
    </row>
    <row r="31" spans="1:16" ht="12.75">
      <c r="A31" s="59"/>
      <c r="B31" s="64"/>
      <c r="C31" s="64"/>
      <c r="D31" s="64"/>
      <c r="E31" s="64"/>
      <c r="F31" s="64"/>
      <c r="G31" s="64"/>
      <c r="J31" s="56"/>
      <c r="K31" s="56"/>
      <c r="L31" s="56"/>
      <c r="M31" s="56"/>
      <c r="N31" s="56"/>
      <c r="O31" s="56"/>
      <c r="P31" s="56"/>
    </row>
    <row r="32" spans="1:16" ht="12.75">
      <c r="A32" s="59"/>
      <c r="B32" s="64"/>
      <c r="C32" s="64"/>
      <c r="D32" s="64"/>
      <c r="E32" s="64"/>
      <c r="F32" s="64"/>
      <c r="G32" s="64"/>
      <c r="J32" s="56"/>
      <c r="K32" s="56"/>
      <c r="L32" s="56"/>
      <c r="M32" s="56"/>
      <c r="N32" s="56"/>
      <c r="O32" s="56"/>
      <c r="P32" s="56"/>
    </row>
    <row r="33" spans="1:16" ht="12.75">
      <c r="A33" s="59"/>
      <c r="B33" s="64"/>
      <c r="C33" s="64"/>
      <c r="D33" s="64"/>
      <c r="E33" s="64"/>
      <c r="F33" s="64"/>
      <c r="G33" s="64"/>
      <c r="J33" s="56"/>
      <c r="K33" s="56"/>
      <c r="L33" s="56"/>
      <c r="M33" s="56"/>
      <c r="N33" s="56"/>
      <c r="O33" s="56"/>
      <c r="P33" s="56"/>
    </row>
    <row r="34" spans="1:16" ht="12.75">
      <c r="A34" s="59"/>
      <c r="B34" s="64"/>
      <c r="C34" s="64"/>
      <c r="D34" s="64"/>
      <c r="E34" s="64"/>
      <c r="F34" s="64"/>
      <c r="G34" s="64"/>
      <c r="J34" s="56"/>
      <c r="K34" s="56"/>
      <c r="L34" s="56"/>
      <c r="M34" s="56"/>
      <c r="N34" s="56"/>
      <c r="O34" s="56"/>
      <c r="P34" s="56"/>
    </row>
    <row r="35" spans="1:16" ht="12.75">
      <c r="A35" s="59"/>
      <c r="B35" s="64"/>
      <c r="C35" s="64"/>
      <c r="D35" s="64"/>
      <c r="E35" s="64"/>
      <c r="F35" s="64"/>
      <c r="G35" s="64"/>
      <c r="J35" s="56"/>
      <c r="K35" s="56"/>
      <c r="L35" s="56"/>
      <c r="M35" s="56"/>
      <c r="N35" s="56"/>
      <c r="O35" s="56"/>
      <c r="P35" s="56"/>
    </row>
    <row r="36" spans="1:16" ht="12.75">
      <c r="A36" s="59"/>
      <c r="B36" s="64"/>
      <c r="C36" s="64"/>
      <c r="D36" s="64"/>
      <c r="E36" s="64"/>
      <c r="F36" s="64"/>
      <c r="G36" s="64"/>
      <c r="J36" s="56"/>
      <c r="K36" s="56"/>
      <c r="L36" s="56"/>
      <c r="M36" s="56"/>
      <c r="N36" s="56"/>
      <c r="O36" s="56"/>
      <c r="P36" s="56"/>
    </row>
    <row r="37" spans="1:16" ht="12.75">
      <c r="A37" s="63"/>
      <c r="B37" s="64"/>
      <c r="C37" s="64"/>
      <c r="D37" s="64"/>
      <c r="E37" s="64"/>
      <c r="F37" s="64"/>
      <c r="G37" s="64"/>
      <c r="J37" s="56"/>
      <c r="K37" s="56"/>
      <c r="L37" s="56"/>
      <c r="M37" s="56"/>
      <c r="N37" s="56"/>
      <c r="O37" s="56"/>
      <c r="P37" s="56"/>
    </row>
    <row r="38" spans="1:16" ht="12.75">
      <c r="A38" s="65"/>
      <c r="B38" s="66"/>
      <c r="C38" s="66"/>
      <c r="D38" s="66"/>
      <c r="E38" s="66"/>
      <c r="F38" s="66"/>
      <c r="G38" s="66"/>
      <c r="J38" s="56"/>
      <c r="K38" s="56"/>
      <c r="L38" s="56"/>
      <c r="M38" s="56"/>
      <c r="N38" s="56"/>
      <c r="O38" s="56"/>
      <c r="P38" s="56"/>
    </row>
    <row r="41" spans="10:15" ht="12.75">
      <c r="J41" s="56"/>
      <c r="K41" s="56"/>
      <c r="L41" s="56"/>
      <c r="M41" s="56"/>
      <c r="N41" s="56"/>
      <c r="O41" s="56"/>
    </row>
    <row r="42" spans="10:15" ht="12.75">
      <c r="J42" s="56"/>
      <c r="K42" s="56"/>
      <c r="L42" s="56"/>
      <c r="M42" s="56"/>
      <c r="N42" s="56"/>
      <c r="O42" s="56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1" sqref="A21:K21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3"/>
      <c r="B2" s="83" t="s">
        <v>15</v>
      </c>
      <c r="C2" s="83"/>
      <c r="D2" s="83"/>
      <c r="E2" s="83"/>
      <c r="F2" s="11"/>
      <c r="G2" s="89" t="s">
        <v>16</v>
      </c>
      <c r="H2" s="89"/>
      <c r="I2" s="89"/>
      <c r="J2" s="89"/>
      <c r="K2" s="89"/>
    </row>
    <row r="3" spans="1:11" ht="24.75" customHeight="1">
      <c r="A3" s="88"/>
      <c r="B3" s="84"/>
      <c r="C3" s="84"/>
      <c r="D3" s="84"/>
      <c r="E3" s="84"/>
      <c r="F3" s="14"/>
      <c r="G3" s="90" t="s">
        <v>26</v>
      </c>
      <c r="H3" s="90"/>
      <c r="I3" s="15"/>
      <c r="J3" s="89" t="s">
        <v>18</v>
      </c>
      <c r="K3" s="89"/>
    </row>
    <row r="4" spans="1:11" ht="24.75" customHeight="1">
      <c r="A4" s="84"/>
      <c r="B4" s="12" t="s">
        <v>11</v>
      </c>
      <c r="C4" s="12" t="s">
        <v>12</v>
      </c>
      <c r="D4" s="12" t="s">
        <v>13</v>
      </c>
      <c r="E4" s="12" t="s">
        <v>14</v>
      </c>
      <c r="F4" s="13"/>
      <c r="G4" s="12" t="s">
        <v>11</v>
      </c>
      <c r="H4" s="12" t="s">
        <v>12</v>
      </c>
      <c r="I4" s="13"/>
      <c r="J4" s="12" t="s">
        <v>17</v>
      </c>
      <c r="K4" s="12" t="s">
        <v>12</v>
      </c>
    </row>
    <row r="5" spans="1:11" ht="21.75" customHeight="1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5" ht="12.75" customHeight="1">
      <c r="A6" s="39" t="s">
        <v>88</v>
      </c>
      <c r="B6" s="18">
        <v>1260</v>
      </c>
      <c r="C6" s="18">
        <v>119365</v>
      </c>
      <c r="D6" s="18">
        <v>53897</v>
      </c>
      <c r="E6" s="18">
        <v>52542</v>
      </c>
      <c r="G6" s="18">
        <v>106</v>
      </c>
      <c r="H6" s="18">
        <v>34516</v>
      </c>
      <c r="J6" s="18">
        <v>3976</v>
      </c>
      <c r="K6" s="18">
        <v>38062</v>
      </c>
      <c r="N6" s="67"/>
      <c r="O6" s="67"/>
    </row>
    <row r="7" spans="1:15" ht="12.75" customHeight="1">
      <c r="A7" s="39" t="s">
        <v>89</v>
      </c>
      <c r="B7" s="18">
        <v>1271</v>
      </c>
      <c r="C7" s="18">
        <v>121799</v>
      </c>
      <c r="D7" s="18">
        <v>54399</v>
      </c>
      <c r="E7" s="18">
        <v>53121</v>
      </c>
      <c r="G7" s="18">
        <v>85</v>
      </c>
      <c r="H7" s="18">
        <v>27168</v>
      </c>
      <c r="J7" s="18">
        <v>3155</v>
      </c>
      <c r="K7" s="18">
        <v>34985</v>
      </c>
      <c r="N7" s="67"/>
      <c r="O7" s="67"/>
    </row>
    <row r="8" spans="1:15" ht="12.75" customHeight="1">
      <c r="A8" s="39" t="s">
        <v>90</v>
      </c>
      <c r="B8" s="18">
        <v>1352</v>
      </c>
      <c r="C8" s="18">
        <v>126401</v>
      </c>
      <c r="D8" s="18">
        <v>56445</v>
      </c>
      <c r="E8" s="18">
        <v>55086</v>
      </c>
      <c r="G8" s="18">
        <v>98</v>
      </c>
      <c r="H8" s="18">
        <v>32544</v>
      </c>
      <c r="J8" s="18">
        <v>3478</v>
      </c>
      <c r="K8" s="18">
        <v>40686</v>
      </c>
      <c r="N8" s="67"/>
      <c r="O8" s="67"/>
    </row>
    <row r="9" spans="1:15" ht="12.75" customHeight="1">
      <c r="A9" s="39" t="s">
        <v>91</v>
      </c>
      <c r="B9" s="18">
        <v>1363</v>
      </c>
      <c r="C9" s="18">
        <v>127256</v>
      </c>
      <c r="D9" s="18">
        <v>56329</v>
      </c>
      <c r="E9" s="18">
        <v>55226</v>
      </c>
      <c r="F9" s="18">
        <v>0</v>
      </c>
      <c r="G9" s="18">
        <v>102</v>
      </c>
      <c r="H9" s="18">
        <v>32776</v>
      </c>
      <c r="I9" s="18">
        <v>0</v>
      </c>
      <c r="J9" s="18">
        <v>3679</v>
      </c>
      <c r="K9" s="18">
        <v>41740</v>
      </c>
      <c r="N9" s="67"/>
      <c r="O9" s="67"/>
    </row>
    <row r="10" spans="1:15" ht="12.75" customHeight="1">
      <c r="A10" s="39" t="s">
        <v>92</v>
      </c>
      <c r="B10" s="18">
        <v>1361</v>
      </c>
      <c r="C10" s="18">
        <v>127689</v>
      </c>
      <c r="D10" s="18">
        <v>56354</v>
      </c>
      <c r="E10" s="18">
        <v>55272</v>
      </c>
      <c r="F10" s="18"/>
      <c r="G10" s="18">
        <v>101</v>
      </c>
      <c r="H10" s="18">
        <v>31829</v>
      </c>
      <c r="I10" s="18"/>
      <c r="J10" s="18">
        <v>3942</v>
      </c>
      <c r="K10" s="18">
        <v>43688</v>
      </c>
      <c r="N10" s="67"/>
      <c r="O10" s="67"/>
    </row>
    <row r="11" spans="1:11" ht="21.75" customHeight="1">
      <c r="A11" s="81" t="s">
        <v>93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7" ht="12.75" customHeight="1">
      <c r="A12" s="40" t="s">
        <v>19</v>
      </c>
      <c r="B12" s="18">
        <v>115</v>
      </c>
      <c r="C12" s="18">
        <v>12275</v>
      </c>
      <c r="D12" s="18">
        <v>5467</v>
      </c>
      <c r="E12" s="18">
        <v>5400</v>
      </c>
      <c r="F12" s="18"/>
      <c r="G12" s="18">
        <v>7</v>
      </c>
      <c r="H12" s="18">
        <v>2589</v>
      </c>
      <c r="I12" s="18"/>
      <c r="J12" s="18">
        <v>354</v>
      </c>
      <c r="K12" s="18">
        <v>3654</v>
      </c>
      <c r="N12" s="67"/>
      <c r="O12" s="67"/>
      <c r="P12" s="76"/>
      <c r="Q12" s="76"/>
    </row>
    <row r="13" spans="1:17" ht="12.75" customHeight="1">
      <c r="A13" s="40" t="s">
        <v>4</v>
      </c>
      <c r="B13" s="18">
        <v>18</v>
      </c>
      <c r="C13" s="18">
        <v>2213</v>
      </c>
      <c r="D13" s="18">
        <v>930</v>
      </c>
      <c r="E13" s="18">
        <v>907</v>
      </c>
      <c r="F13" s="18"/>
      <c r="G13" s="18">
        <v>1</v>
      </c>
      <c r="H13" s="18">
        <v>468</v>
      </c>
      <c r="I13" s="18"/>
      <c r="J13" s="18">
        <v>82</v>
      </c>
      <c r="K13" s="18">
        <v>1470</v>
      </c>
      <c r="N13" s="67"/>
      <c r="O13" s="67"/>
      <c r="P13" s="76"/>
      <c r="Q13" s="76"/>
    </row>
    <row r="14" spans="1:17" ht="12.75" customHeight="1">
      <c r="A14" s="40" t="s">
        <v>5</v>
      </c>
      <c r="B14" s="18">
        <v>142</v>
      </c>
      <c r="C14" s="18">
        <v>14304</v>
      </c>
      <c r="D14" s="18">
        <v>6429</v>
      </c>
      <c r="E14" s="18">
        <v>6389</v>
      </c>
      <c r="F14" s="18"/>
      <c r="G14" s="18">
        <v>11</v>
      </c>
      <c r="H14" s="18">
        <v>4631</v>
      </c>
      <c r="I14" s="18"/>
      <c r="J14" s="18">
        <v>703</v>
      </c>
      <c r="K14" s="18">
        <v>6969</v>
      </c>
      <c r="N14" s="67"/>
      <c r="O14" s="67"/>
      <c r="P14" s="76"/>
      <c r="Q14" s="76"/>
    </row>
    <row r="15" spans="1:17" ht="12.75" customHeight="1">
      <c r="A15" s="40" t="s">
        <v>6</v>
      </c>
      <c r="B15" s="18">
        <v>22</v>
      </c>
      <c r="C15" s="18">
        <v>1412</v>
      </c>
      <c r="D15" s="18">
        <v>721</v>
      </c>
      <c r="E15" s="18">
        <v>721</v>
      </c>
      <c r="F15" s="18"/>
      <c r="G15" s="18">
        <v>0</v>
      </c>
      <c r="H15" s="18">
        <v>0</v>
      </c>
      <c r="I15" s="18"/>
      <c r="J15" s="18">
        <v>133</v>
      </c>
      <c r="K15" s="18">
        <v>1251</v>
      </c>
      <c r="N15" s="67"/>
      <c r="O15" s="67"/>
      <c r="P15" s="76"/>
      <c r="Q15" s="76"/>
    </row>
    <row r="16" spans="1:17" ht="12.75" customHeight="1">
      <c r="A16" s="40" t="s">
        <v>7</v>
      </c>
      <c r="B16" s="18">
        <v>426</v>
      </c>
      <c r="C16" s="18">
        <v>31567</v>
      </c>
      <c r="D16" s="18">
        <v>14926</v>
      </c>
      <c r="E16" s="18">
        <v>14473</v>
      </c>
      <c r="F16" s="18"/>
      <c r="G16" s="18">
        <v>30</v>
      </c>
      <c r="H16" s="18">
        <v>10173</v>
      </c>
      <c r="I16" s="18"/>
      <c r="J16" s="18">
        <v>692</v>
      </c>
      <c r="K16" s="18">
        <v>8698</v>
      </c>
      <c r="N16" s="67"/>
      <c r="O16" s="67"/>
      <c r="P16" s="76"/>
      <c r="Q16" s="76"/>
    </row>
    <row r="17" spans="1:17" ht="12.75" customHeight="1">
      <c r="A17" s="40" t="s">
        <v>8</v>
      </c>
      <c r="B17" s="18">
        <v>223</v>
      </c>
      <c r="C17" s="18">
        <v>27853</v>
      </c>
      <c r="D17" s="18">
        <v>12011</v>
      </c>
      <c r="E17" s="18">
        <v>11719</v>
      </c>
      <c r="F17" s="18"/>
      <c r="G17" s="18">
        <v>13</v>
      </c>
      <c r="H17" s="18">
        <v>3470</v>
      </c>
      <c r="I17" s="18"/>
      <c r="J17" s="18">
        <v>616</v>
      </c>
      <c r="K17" s="18">
        <v>6760</v>
      </c>
      <c r="N17" s="67"/>
      <c r="O17" s="67"/>
      <c r="P17" s="76"/>
      <c r="Q17" s="76"/>
    </row>
    <row r="18" spans="1:17" ht="12.75" customHeight="1">
      <c r="A18" s="40" t="s">
        <v>22</v>
      </c>
      <c r="B18" s="18">
        <v>96</v>
      </c>
      <c r="C18" s="18">
        <v>10615</v>
      </c>
      <c r="D18" s="18">
        <v>4222</v>
      </c>
      <c r="E18" s="18">
        <v>4207</v>
      </c>
      <c r="F18" s="18"/>
      <c r="G18" s="18">
        <v>10</v>
      </c>
      <c r="H18" s="18">
        <v>2514</v>
      </c>
      <c r="I18" s="18"/>
      <c r="J18" s="18">
        <v>393</v>
      </c>
      <c r="K18" s="18">
        <v>3392</v>
      </c>
      <c r="N18" s="67"/>
      <c r="O18" s="67"/>
      <c r="P18" s="76"/>
      <c r="Q18" s="76"/>
    </row>
    <row r="19" spans="1:17" ht="12.75" customHeight="1">
      <c r="A19" s="40" t="s">
        <v>9</v>
      </c>
      <c r="B19" s="18">
        <v>129</v>
      </c>
      <c r="C19" s="18">
        <v>10876</v>
      </c>
      <c r="D19" s="18">
        <v>4615</v>
      </c>
      <c r="E19" s="18">
        <v>4579</v>
      </c>
      <c r="F19" s="18"/>
      <c r="G19" s="18">
        <v>12</v>
      </c>
      <c r="H19" s="18">
        <v>2376</v>
      </c>
      <c r="I19" s="18"/>
      <c r="J19" s="18">
        <v>370</v>
      </c>
      <c r="K19" s="18">
        <v>4109</v>
      </c>
      <c r="N19" s="67"/>
      <c r="O19" s="67"/>
      <c r="P19" s="76"/>
      <c r="Q19" s="76"/>
    </row>
    <row r="20" spans="1:17" ht="12.75" customHeight="1">
      <c r="A20" s="40" t="s">
        <v>10</v>
      </c>
      <c r="B20" s="18">
        <v>190</v>
      </c>
      <c r="C20" s="18">
        <v>16574</v>
      </c>
      <c r="D20" s="18">
        <v>7033</v>
      </c>
      <c r="E20" s="18">
        <v>6877</v>
      </c>
      <c r="F20" s="18"/>
      <c r="G20" s="18">
        <v>17</v>
      </c>
      <c r="H20" s="18">
        <v>5608</v>
      </c>
      <c r="I20" s="18"/>
      <c r="J20" s="18">
        <v>620</v>
      </c>
      <c r="K20" s="18">
        <v>7385</v>
      </c>
      <c r="M20" s="67"/>
      <c r="N20" s="67"/>
      <c r="O20" s="67"/>
      <c r="P20" s="76"/>
      <c r="Q20" s="76"/>
    </row>
    <row r="21" spans="1:17" s="5" customFormat="1" ht="21.75" customHeight="1">
      <c r="A21" s="81" t="s">
        <v>97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P21" s="77"/>
      <c r="Q21" s="77"/>
    </row>
    <row r="22" spans="1:11" ht="12.75" customHeight="1">
      <c r="A22" s="40" t="s">
        <v>23</v>
      </c>
      <c r="B22" s="18">
        <v>6941</v>
      </c>
      <c r="C22" s="18">
        <v>627834</v>
      </c>
      <c r="D22" s="18">
        <v>284623</v>
      </c>
      <c r="E22" s="18">
        <v>275922</v>
      </c>
      <c r="F22" s="18"/>
      <c r="G22" s="18">
        <v>818</v>
      </c>
      <c r="H22" s="18">
        <v>353395</v>
      </c>
      <c r="I22" s="18"/>
      <c r="J22" s="71">
        <v>18805</v>
      </c>
      <c r="K22" s="18">
        <v>202019</v>
      </c>
    </row>
    <row r="23" spans="1:11" ht="12.75" customHeight="1">
      <c r="A23" s="40" t="s">
        <v>24</v>
      </c>
      <c r="B23" s="18">
        <f>+B24-B22</f>
        <v>26375</v>
      </c>
      <c r="C23" s="18">
        <f aca="true" t="shared" si="0" ref="C23:K23">+C24-C22</f>
        <v>1605989</v>
      </c>
      <c r="D23" s="18">
        <f t="shared" si="0"/>
        <v>805147</v>
      </c>
      <c r="E23" s="18">
        <f t="shared" si="0"/>
        <v>814452</v>
      </c>
      <c r="F23" s="18"/>
      <c r="G23" s="18">
        <f t="shared" si="0"/>
        <v>1824</v>
      </c>
      <c r="H23" s="18">
        <f t="shared" si="0"/>
        <v>974684</v>
      </c>
      <c r="I23" s="18"/>
      <c r="J23" s="18">
        <f t="shared" si="0"/>
        <v>102758</v>
      </c>
      <c r="K23" s="18">
        <f t="shared" si="0"/>
        <v>964259</v>
      </c>
    </row>
    <row r="24" spans="1:11" s="3" customFormat="1" ht="12.75" customHeight="1">
      <c r="A24" s="40" t="s">
        <v>21</v>
      </c>
      <c r="B24" s="18">
        <v>33316</v>
      </c>
      <c r="C24" s="18">
        <v>2233823</v>
      </c>
      <c r="D24" s="18">
        <v>1089770</v>
      </c>
      <c r="E24" s="18">
        <v>1090374</v>
      </c>
      <c r="F24" s="18"/>
      <c r="G24" s="18">
        <v>2642</v>
      </c>
      <c r="H24" s="18">
        <v>1328079</v>
      </c>
      <c r="I24" s="18"/>
      <c r="J24" s="71">
        <v>121563</v>
      </c>
      <c r="K24" s="18">
        <v>1166278</v>
      </c>
    </row>
    <row r="25" spans="1:11" s="3" customFormat="1" ht="24.75" customHeight="1">
      <c r="A25" s="41" t="s">
        <v>27</v>
      </c>
      <c r="B25" s="19">
        <f>B10/B24*100</f>
        <v>4.085124264617601</v>
      </c>
      <c r="C25" s="19">
        <f aca="true" t="shared" si="1" ref="C25:K25">C10/C24*100</f>
        <v>5.716164620025848</v>
      </c>
      <c r="D25" s="19">
        <f t="shared" si="1"/>
        <v>5.171182910155354</v>
      </c>
      <c r="E25" s="19">
        <f t="shared" si="1"/>
        <v>5.069086386872761</v>
      </c>
      <c r="F25" s="19"/>
      <c r="G25" s="19">
        <f t="shared" si="1"/>
        <v>3.8228614685844056</v>
      </c>
      <c r="H25" s="19">
        <f t="shared" si="1"/>
        <v>2.396619478208751</v>
      </c>
      <c r="I25" s="19"/>
      <c r="J25" s="19">
        <f t="shared" si="1"/>
        <v>3.242763011771674</v>
      </c>
      <c r="K25" s="19">
        <f t="shared" si="1"/>
        <v>3.7459336453229843</v>
      </c>
    </row>
    <row r="26" spans="1:1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3.5" customHeight="1">
      <c r="A27" s="40" t="s">
        <v>78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>
      <c r="A28" s="44" t="s">
        <v>87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J36" sqref="J36"/>
    </sheetView>
  </sheetViews>
  <sheetFormatPr defaultColWidth="9.140625" defaultRowHeight="12.75"/>
  <cols>
    <col min="1" max="1" width="22.1406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0.28125" style="1" customWidth="1"/>
    <col min="8" max="9" width="9.140625" style="1" customWidth="1"/>
    <col min="10" max="10" width="11.421875" style="1" customWidth="1"/>
    <col min="11" max="11" width="10.421875" style="1" customWidth="1"/>
    <col min="12" max="12" width="10.8515625" style="1" customWidth="1"/>
    <col min="13" max="16384" width="9.140625" style="1" customWidth="1"/>
  </cols>
  <sheetData>
    <row r="1" ht="21.75" customHeight="1">
      <c r="A1" s="27" t="s">
        <v>86</v>
      </c>
    </row>
    <row r="2" ht="19.5" customHeight="1">
      <c r="A2" s="29" t="s">
        <v>95</v>
      </c>
    </row>
    <row r="3" spans="1:7" ht="20.25" customHeight="1">
      <c r="A3" s="90" t="s">
        <v>62</v>
      </c>
      <c r="B3" s="90" t="s">
        <v>2</v>
      </c>
      <c r="C3" s="90" t="s">
        <v>3</v>
      </c>
      <c r="D3" s="90" t="s">
        <v>77</v>
      </c>
      <c r="E3" s="33"/>
      <c r="F3" s="89" t="s">
        <v>96</v>
      </c>
      <c r="G3" s="89"/>
    </row>
    <row r="4" spans="1:7" ht="21" customHeight="1">
      <c r="A4" s="92"/>
      <c r="B4" s="92"/>
      <c r="C4" s="92"/>
      <c r="D4" s="92"/>
      <c r="E4" s="30"/>
      <c r="F4" s="26" t="s">
        <v>2</v>
      </c>
      <c r="G4" s="26" t="s">
        <v>31</v>
      </c>
    </row>
    <row r="5" spans="1:7" ht="22.5" customHeight="1">
      <c r="A5" s="91" t="s">
        <v>81</v>
      </c>
      <c r="B5" s="91"/>
      <c r="C5" s="91"/>
      <c r="D5" s="91"/>
      <c r="E5" s="91"/>
      <c r="F5" s="91"/>
      <c r="G5" s="91"/>
    </row>
    <row r="6" spans="1:13" ht="12.75">
      <c r="A6" s="1" t="s">
        <v>32</v>
      </c>
      <c r="B6" s="31">
        <v>22842</v>
      </c>
      <c r="C6" s="31">
        <v>94457</v>
      </c>
      <c r="D6" s="32">
        <f>C6/B6</f>
        <v>4.135233342089134</v>
      </c>
      <c r="E6" s="28"/>
      <c r="F6" s="51">
        <v>44.78037649743297</v>
      </c>
      <c r="G6" s="51">
        <v>50.78860828198333</v>
      </c>
      <c r="I6" s="31"/>
      <c r="J6" s="31"/>
      <c r="K6" s="31"/>
      <c r="L6" s="31"/>
      <c r="M6" s="51"/>
    </row>
    <row r="7" spans="1:13" ht="12.75">
      <c r="A7" s="1" t="s">
        <v>33</v>
      </c>
      <c r="B7" s="31">
        <v>36597</v>
      </c>
      <c r="C7" s="31">
        <v>145312</v>
      </c>
      <c r="D7" s="32">
        <f aca="true" t="shared" si="0" ref="D7:D18">C7/B7</f>
        <v>3.9705986829521547</v>
      </c>
      <c r="E7" s="32"/>
      <c r="F7" s="51">
        <v>18.31436699857754</v>
      </c>
      <c r="G7" s="51">
        <v>6.437743090907759</v>
      </c>
      <c r="I7" s="31"/>
      <c r="J7" s="31"/>
      <c r="K7" s="31"/>
      <c r="L7" s="31"/>
      <c r="M7" s="51"/>
    </row>
    <row r="8" spans="1:13" ht="12.75">
      <c r="A8" s="1" t="s">
        <v>34</v>
      </c>
      <c r="B8" s="31">
        <v>10214</v>
      </c>
      <c r="C8" s="31">
        <v>52851</v>
      </c>
      <c r="D8" s="32">
        <f t="shared" si="0"/>
        <v>5.174368513804582</v>
      </c>
      <c r="E8" s="32"/>
      <c r="F8" s="51">
        <v>-33.32027679853768</v>
      </c>
      <c r="G8" s="51">
        <v>-27.992969739907622</v>
      </c>
      <c r="I8" s="31"/>
      <c r="J8" s="31"/>
      <c r="K8" s="31"/>
      <c r="L8" s="31"/>
      <c r="M8" s="51"/>
    </row>
    <row r="9" spans="1:13" ht="12.75">
      <c r="A9" s="1" t="s">
        <v>35</v>
      </c>
      <c r="B9" s="31">
        <v>26288</v>
      </c>
      <c r="C9" s="31">
        <v>109483</v>
      </c>
      <c r="D9" s="32">
        <f t="shared" si="0"/>
        <v>4.164751978088862</v>
      </c>
      <c r="E9" s="32"/>
      <c r="F9" s="51">
        <v>14.704599005148793</v>
      </c>
      <c r="G9" s="51">
        <v>14.62868151312415</v>
      </c>
      <c r="I9" s="31"/>
      <c r="J9" s="31"/>
      <c r="K9" s="31"/>
      <c r="L9" s="31"/>
      <c r="M9" s="51"/>
    </row>
    <row r="10" spans="1:13" ht="12.75">
      <c r="A10" s="1" t="s">
        <v>36</v>
      </c>
      <c r="B10" s="31">
        <v>18585</v>
      </c>
      <c r="C10" s="31">
        <v>75011</v>
      </c>
      <c r="D10" s="32">
        <f t="shared" si="0"/>
        <v>4.036104385256928</v>
      </c>
      <c r="E10" s="32"/>
      <c r="F10" s="51">
        <v>25.36256323777404</v>
      </c>
      <c r="G10" s="51">
        <v>16.112504256834143</v>
      </c>
      <c r="I10" s="31"/>
      <c r="J10" s="31"/>
      <c r="K10" s="31"/>
      <c r="L10" s="31"/>
      <c r="M10" s="51"/>
    </row>
    <row r="11" spans="1:13" ht="12.75">
      <c r="A11" s="1" t="s">
        <v>37</v>
      </c>
      <c r="B11" s="31">
        <v>138310</v>
      </c>
      <c r="C11" s="31">
        <v>528353</v>
      </c>
      <c r="D11" s="32">
        <f t="shared" si="0"/>
        <v>3.8200636251897913</v>
      </c>
      <c r="E11" s="32"/>
      <c r="F11" s="51">
        <v>9.521245427046551</v>
      </c>
      <c r="G11" s="51">
        <v>9.41364064651735</v>
      </c>
      <c r="I11" s="31"/>
      <c r="J11" s="31"/>
      <c r="K11" s="31"/>
      <c r="L11" s="31"/>
      <c r="M11" s="51"/>
    </row>
    <row r="12" spans="1:13" ht="12.75">
      <c r="A12" s="1" t="s">
        <v>38</v>
      </c>
      <c r="B12" s="31">
        <v>75637</v>
      </c>
      <c r="C12" s="31">
        <v>266651</v>
      </c>
      <c r="D12" s="32">
        <f t="shared" si="0"/>
        <v>3.525404233377844</v>
      </c>
      <c r="E12" s="32"/>
      <c r="F12" s="51">
        <v>3.7544581618655712</v>
      </c>
      <c r="G12" s="51">
        <v>6.253237593541556</v>
      </c>
      <c r="I12" s="31"/>
      <c r="J12" s="31"/>
      <c r="K12" s="31"/>
      <c r="L12" s="31"/>
      <c r="M12" s="51"/>
    </row>
    <row r="13" spans="1:13" ht="12.75">
      <c r="A13" s="1" t="s">
        <v>39</v>
      </c>
      <c r="B13" s="31">
        <v>399192</v>
      </c>
      <c r="C13" s="31">
        <v>1470353</v>
      </c>
      <c r="D13" s="32">
        <f t="shared" si="0"/>
        <v>3.6833228120804025</v>
      </c>
      <c r="E13" s="28"/>
      <c r="F13" s="51">
        <v>15.475870208537629</v>
      </c>
      <c r="G13" s="51">
        <v>22.161608423970165</v>
      </c>
      <c r="I13" s="31"/>
      <c r="J13" s="31"/>
      <c r="K13" s="31"/>
      <c r="L13" s="31"/>
      <c r="M13" s="51"/>
    </row>
    <row r="14" spans="1:13" ht="12.75">
      <c r="A14" s="1" t="s">
        <v>40</v>
      </c>
      <c r="B14" s="31">
        <v>61651</v>
      </c>
      <c r="C14" s="31">
        <v>254899</v>
      </c>
      <c r="D14" s="32">
        <f t="shared" si="0"/>
        <v>4.134547695901121</v>
      </c>
      <c r="E14" s="28"/>
      <c r="F14" s="51">
        <v>4.777362338545203</v>
      </c>
      <c r="G14" s="51">
        <v>7.380149970511411</v>
      </c>
      <c r="I14" s="31"/>
      <c r="J14" s="31"/>
      <c r="K14" s="31"/>
      <c r="L14" s="31"/>
      <c r="M14" s="51"/>
    </row>
    <row r="15" spans="1:13" ht="12.75">
      <c r="A15" s="1" t="s">
        <v>41</v>
      </c>
      <c r="B15" s="31">
        <v>2204</v>
      </c>
      <c r="C15" s="31">
        <v>8799</v>
      </c>
      <c r="D15" s="32">
        <f t="shared" si="0"/>
        <v>3.9922867513611617</v>
      </c>
      <c r="E15" s="28"/>
      <c r="F15" s="51">
        <v>-8.166666666666671</v>
      </c>
      <c r="G15" s="51">
        <v>-7.6995699150319865</v>
      </c>
      <c r="I15" s="31"/>
      <c r="J15" s="31"/>
      <c r="K15" s="31"/>
      <c r="L15" s="31"/>
      <c r="M15" s="51"/>
    </row>
    <row r="16" spans="1:13" ht="12.75">
      <c r="A16" s="1" t="s">
        <v>42</v>
      </c>
      <c r="B16" s="31">
        <v>300089</v>
      </c>
      <c r="C16" s="31">
        <v>1248111</v>
      </c>
      <c r="D16" s="32">
        <f t="shared" si="0"/>
        <v>4.1591361229501915</v>
      </c>
      <c r="E16" s="28"/>
      <c r="F16" s="51">
        <v>2.275291142519251</v>
      </c>
      <c r="G16" s="51">
        <v>8.922375274027104</v>
      </c>
      <c r="I16" s="31"/>
      <c r="J16" s="31"/>
      <c r="K16" s="31"/>
      <c r="L16" s="31"/>
      <c r="M16" s="51"/>
    </row>
    <row r="17" spans="1:13" ht="12.75">
      <c r="A17" s="1" t="s">
        <v>43</v>
      </c>
      <c r="B17" s="31">
        <v>83763</v>
      </c>
      <c r="C17" s="31">
        <v>290416</v>
      </c>
      <c r="D17" s="32">
        <f t="shared" si="0"/>
        <v>3.4671155522127908</v>
      </c>
      <c r="E17" s="28"/>
      <c r="F17" s="51">
        <v>26.377489438744718</v>
      </c>
      <c r="G17" s="51">
        <v>20.5846204949344</v>
      </c>
      <c r="I17" s="31"/>
      <c r="J17" s="31"/>
      <c r="K17" s="31"/>
      <c r="L17" s="31"/>
      <c r="M17" s="51"/>
    </row>
    <row r="18" spans="1:13" ht="12.75">
      <c r="A18" s="1" t="s">
        <v>44</v>
      </c>
      <c r="B18" s="31">
        <v>38592</v>
      </c>
      <c r="C18" s="31">
        <v>175056</v>
      </c>
      <c r="D18" s="32">
        <f t="shared" si="0"/>
        <v>4.536069651741293</v>
      </c>
      <c r="E18" s="28"/>
      <c r="F18" s="51">
        <v>19.996268772737167</v>
      </c>
      <c r="G18" s="51">
        <v>65.78057673185282</v>
      </c>
      <c r="I18" s="31"/>
      <c r="J18" s="31"/>
      <c r="K18" s="31"/>
      <c r="L18" s="31"/>
      <c r="M18" s="51"/>
    </row>
    <row r="19" spans="1:13" ht="12.75">
      <c r="A19" s="1" t="s">
        <v>45</v>
      </c>
      <c r="B19" s="31">
        <v>8140</v>
      </c>
      <c r="C19" s="31">
        <v>23890</v>
      </c>
      <c r="D19" s="32">
        <f>C19/B19</f>
        <v>2.9348894348894348</v>
      </c>
      <c r="E19" s="28"/>
      <c r="F19" s="51">
        <v>34.30127041742287</v>
      </c>
      <c r="G19" s="51">
        <v>17.93454114627042</v>
      </c>
      <c r="I19" s="31"/>
      <c r="J19" s="31"/>
      <c r="K19" s="31"/>
      <c r="L19" s="31"/>
      <c r="M19" s="51"/>
    </row>
    <row r="20" spans="1:13" ht="12.75">
      <c r="A20" s="1" t="s">
        <v>46</v>
      </c>
      <c r="B20" s="31">
        <v>112796</v>
      </c>
      <c r="C20" s="31">
        <v>249249</v>
      </c>
      <c r="D20" s="32">
        <f>C20/B20</f>
        <v>2.2097326146317244</v>
      </c>
      <c r="E20" s="28"/>
      <c r="F20" s="51">
        <v>8.304607909973399</v>
      </c>
      <c r="G20" s="51">
        <v>10.749768946395562</v>
      </c>
      <c r="I20" s="31"/>
      <c r="J20" s="31"/>
      <c r="K20" s="31"/>
      <c r="L20" s="31"/>
      <c r="M20" s="51"/>
    </row>
    <row r="21" spans="1:13" ht="12.75">
      <c r="A21" s="1" t="s">
        <v>47</v>
      </c>
      <c r="B21" s="31">
        <v>10986</v>
      </c>
      <c r="C21" s="31">
        <v>23347</v>
      </c>
      <c r="D21" s="32">
        <f>C21/B21</f>
        <v>2.125159293646459</v>
      </c>
      <c r="E21" s="28"/>
      <c r="F21" s="51">
        <v>41.69998710176705</v>
      </c>
      <c r="G21" s="51">
        <v>26.357092601612806</v>
      </c>
      <c r="I21" s="31"/>
      <c r="J21" s="31"/>
      <c r="K21" s="31"/>
      <c r="L21" s="31"/>
      <c r="M21" s="51"/>
    </row>
    <row r="22" spans="1:13" ht="12.75">
      <c r="A22" s="1" t="s">
        <v>48</v>
      </c>
      <c r="B22" s="31">
        <v>5524</v>
      </c>
      <c r="C22" s="31">
        <v>15372</v>
      </c>
      <c r="D22" s="32">
        <f>C22/B22</f>
        <v>2.782766111513396</v>
      </c>
      <c r="E22" s="28"/>
      <c r="F22" s="51">
        <v>11.77660866046135</v>
      </c>
      <c r="G22" s="51">
        <v>13.496751329001768</v>
      </c>
      <c r="I22" s="31"/>
      <c r="J22" s="31"/>
      <c r="K22" s="31"/>
      <c r="L22" s="31"/>
      <c r="M22" s="51"/>
    </row>
    <row r="23" spans="1:13" ht="12.75">
      <c r="A23" s="20" t="s">
        <v>80</v>
      </c>
      <c r="B23" s="47">
        <v>19080</v>
      </c>
      <c r="C23" s="47">
        <v>80572</v>
      </c>
      <c r="D23" s="48">
        <f>C23/B23</f>
        <v>4.222851153039833</v>
      </c>
      <c r="E23" s="49"/>
      <c r="F23" s="51">
        <v>-15.150976119535727</v>
      </c>
      <c r="G23" s="51">
        <v>2.490650520263557</v>
      </c>
      <c r="I23" s="47"/>
      <c r="J23" s="47"/>
      <c r="K23" s="47"/>
      <c r="L23" s="47"/>
      <c r="M23" s="51"/>
    </row>
    <row r="24" spans="1:12" ht="21.75" customHeight="1">
      <c r="A24" s="91" t="s">
        <v>63</v>
      </c>
      <c r="B24" s="91"/>
      <c r="C24" s="91"/>
      <c r="D24" s="91"/>
      <c r="E24" s="91"/>
      <c r="F24" s="91"/>
      <c r="G24" s="91"/>
      <c r="K24" s="31"/>
      <c r="L24" s="31"/>
    </row>
    <row r="25" spans="1:13" ht="12.75">
      <c r="A25" s="1" t="s">
        <v>49</v>
      </c>
      <c r="B25" s="31">
        <v>24405</v>
      </c>
      <c r="C25" s="31">
        <v>62792</v>
      </c>
      <c r="D25" s="32">
        <f>C25/B25</f>
        <v>2.572915386191354</v>
      </c>
      <c r="E25" s="28"/>
      <c r="F25" s="32">
        <v>8.235763704097934</v>
      </c>
      <c r="G25" s="32">
        <v>10.26199339748544</v>
      </c>
      <c r="I25" s="31"/>
      <c r="J25" s="31"/>
      <c r="K25" s="31"/>
      <c r="L25" s="31"/>
      <c r="M25" s="51"/>
    </row>
    <row r="26" spans="1:13" ht="12.75">
      <c r="A26" s="1" t="s">
        <v>50</v>
      </c>
      <c r="B26" s="31">
        <v>141825</v>
      </c>
      <c r="C26" s="31">
        <v>424596</v>
      </c>
      <c r="D26" s="32">
        <f aca="true" t="shared" si="1" ref="D26:D36">C26/B26</f>
        <v>2.993802221047065</v>
      </c>
      <c r="E26" s="72"/>
      <c r="F26" s="32">
        <v>8.155203575050905</v>
      </c>
      <c r="G26" s="32">
        <v>16.41155133699077</v>
      </c>
      <c r="I26" s="31"/>
      <c r="J26" s="31"/>
      <c r="K26" s="31"/>
      <c r="L26" s="31"/>
      <c r="M26" s="51"/>
    </row>
    <row r="27" spans="1:13" ht="12.75">
      <c r="A27" s="1" t="s">
        <v>51</v>
      </c>
      <c r="B27" s="31">
        <v>2715</v>
      </c>
      <c r="C27" s="31">
        <v>6075</v>
      </c>
      <c r="D27" s="32">
        <f t="shared" si="1"/>
        <v>2.2375690607734806</v>
      </c>
      <c r="E27" s="72"/>
      <c r="F27" s="32">
        <v>-11.822020136407929</v>
      </c>
      <c r="G27" s="32">
        <v>-6.839441803404384</v>
      </c>
      <c r="I27" s="31"/>
      <c r="J27" s="31"/>
      <c r="K27" s="31"/>
      <c r="L27" s="31"/>
      <c r="M27" s="51"/>
    </row>
    <row r="28" spans="1:13" ht="12.75" customHeight="1">
      <c r="A28" s="1" t="s">
        <v>52</v>
      </c>
      <c r="B28" s="31">
        <v>2997</v>
      </c>
      <c r="C28" s="31">
        <v>11660</v>
      </c>
      <c r="D28" s="32">
        <f t="shared" si="1"/>
        <v>3.890557223890557</v>
      </c>
      <c r="E28" s="72"/>
      <c r="F28" s="32">
        <v>74.85414235705952</v>
      </c>
      <c r="G28" s="32">
        <v>137.9591836734694</v>
      </c>
      <c r="I28" s="31"/>
      <c r="J28" s="31"/>
      <c r="K28" s="31"/>
      <c r="L28" s="31"/>
      <c r="M28" s="51"/>
    </row>
    <row r="29" spans="1:13" ht="12.75">
      <c r="A29" s="1" t="s">
        <v>53</v>
      </c>
      <c r="B29" s="31">
        <v>19362</v>
      </c>
      <c r="C29" s="31">
        <v>44225</v>
      </c>
      <c r="D29" s="32">
        <f t="shared" si="1"/>
        <v>2.284113211445099</v>
      </c>
      <c r="E29" s="72"/>
      <c r="F29" s="32">
        <v>6.244512730465317</v>
      </c>
      <c r="G29" s="32">
        <v>0.004522533523271477</v>
      </c>
      <c r="I29" s="31"/>
      <c r="J29" s="31"/>
      <c r="K29" s="31"/>
      <c r="L29" s="31"/>
      <c r="M29" s="51"/>
    </row>
    <row r="30" spans="1:13" ht="12.75">
      <c r="A30" s="1" t="s">
        <v>54</v>
      </c>
      <c r="B30" s="31">
        <v>38599</v>
      </c>
      <c r="C30" s="31">
        <v>80343</v>
      </c>
      <c r="D30" s="32">
        <f t="shared" si="1"/>
        <v>2.08147879478743</v>
      </c>
      <c r="E30" s="72"/>
      <c r="F30" s="32">
        <v>28.869524572649567</v>
      </c>
      <c r="G30" s="32">
        <v>28.99874763173952</v>
      </c>
      <c r="I30" s="31"/>
      <c r="J30" s="31"/>
      <c r="K30" s="31"/>
      <c r="L30" s="31"/>
      <c r="M30" s="51"/>
    </row>
    <row r="31" spans="1:13" ht="12.75">
      <c r="A31" s="1" t="s">
        <v>55</v>
      </c>
      <c r="B31" s="31">
        <v>7957</v>
      </c>
      <c r="C31" s="31">
        <v>20699</v>
      </c>
      <c r="D31" s="32">
        <f t="shared" si="1"/>
        <v>2.601357295463114</v>
      </c>
      <c r="E31" s="72"/>
      <c r="F31" s="32">
        <v>13.057686842853087</v>
      </c>
      <c r="G31" s="32">
        <v>12.598596529402158</v>
      </c>
      <c r="I31" s="31"/>
      <c r="J31" s="31"/>
      <c r="K31" s="31"/>
      <c r="L31" s="31"/>
      <c r="M31" s="51"/>
    </row>
    <row r="32" spans="1:13" ht="12.75" customHeight="1">
      <c r="A32" s="1" t="s">
        <v>56</v>
      </c>
      <c r="B32" s="31">
        <v>41281</v>
      </c>
      <c r="C32" s="31">
        <v>71539</v>
      </c>
      <c r="D32" s="32">
        <f t="shared" si="1"/>
        <v>1.7329764298345485</v>
      </c>
      <c r="E32" s="72"/>
      <c r="F32" s="32">
        <v>2.906643400224354</v>
      </c>
      <c r="G32" s="32">
        <v>2.7254060108269584</v>
      </c>
      <c r="I32" s="31"/>
      <c r="J32" s="31"/>
      <c r="K32" s="31"/>
      <c r="L32" s="31"/>
      <c r="M32" s="51"/>
    </row>
    <row r="33" spans="1:13" ht="12.75">
      <c r="A33" s="1" t="s">
        <v>57</v>
      </c>
      <c r="B33" s="31">
        <v>36749</v>
      </c>
      <c r="C33" s="31">
        <v>91135</v>
      </c>
      <c r="D33" s="32">
        <f t="shared" si="1"/>
        <v>2.4799314267054884</v>
      </c>
      <c r="E33" s="72"/>
      <c r="F33" s="32">
        <v>16.901005216948732</v>
      </c>
      <c r="G33" s="32">
        <v>13.78221134638433</v>
      </c>
      <c r="I33" s="31"/>
      <c r="J33" s="31"/>
      <c r="K33" s="31"/>
      <c r="L33" s="31"/>
      <c r="M33" s="51"/>
    </row>
    <row r="34" spans="1:13" ht="12.75" customHeight="1">
      <c r="A34" s="1" t="s">
        <v>58</v>
      </c>
      <c r="B34" s="31">
        <v>28187</v>
      </c>
      <c r="C34" s="31">
        <v>86112</v>
      </c>
      <c r="D34" s="32">
        <f t="shared" si="1"/>
        <v>3.055025366303615</v>
      </c>
      <c r="E34" s="72"/>
      <c r="F34" s="32">
        <v>49.31927742755735</v>
      </c>
      <c r="G34" s="32">
        <v>46.763472747724734</v>
      </c>
      <c r="I34" s="31"/>
      <c r="J34" s="31"/>
      <c r="K34" s="31"/>
      <c r="L34" s="31"/>
      <c r="M34" s="51"/>
    </row>
    <row r="35" spans="1:13" ht="12.75">
      <c r="A35" s="1" t="s">
        <v>59</v>
      </c>
      <c r="B35" s="31">
        <v>698</v>
      </c>
      <c r="C35" s="31">
        <v>1947</v>
      </c>
      <c r="D35" s="32">
        <f t="shared" si="1"/>
        <v>2.7893982808022924</v>
      </c>
      <c r="E35" s="72"/>
      <c r="F35" s="32">
        <v>-20.77185017026106</v>
      </c>
      <c r="G35" s="32">
        <v>-33.23045267489711</v>
      </c>
      <c r="I35" s="31"/>
      <c r="J35" s="31"/>
      <c r="K35" s="31"/>
      <c r="L35" s="31"/>
      <c r="M35" s="51"/>
    </row>
    <row r="36" spans="1:13" ht="12.75">
      <c r="A36" s="2" t="s">
        <v>61</v>
      </c>
      <c r="B36" s="34">
        <v>1659</v>
      </c>
      <c r="C36" s="34">
        <v>5655</v>
      </c>
      <c r="D36" s="35">
        <f t="shared" si="1"/>
        <v>3.4086799276672695</v>
      </c>
      <c r="E36" s="73"/>
      <c r="F36" s="32">
        <v>24.643125469571743</v>
      </c>
      <c r="G36" s="32">
        <v>41.339665083729074</v>
      </c>
      <c r="I36" s="34"/>
      <c r="J36" s="34"/>
      <c r="K36" s="34"/>
      <c r="L36" s="34"/>
      <c r="M36" s="51"/>
    </row>
    <row r="37" spans="1:13" ht="12.75">
      <c r="A37" s="1" t="s">
        <v>60</v>
      </c>
      <c r="B37" s="31">
        <v>2254</v>
      </c>
      <c r="C37" s="31">
        <v>7629</v>
      </c>
      <c r="D37" s="32">
        <f>C37/B37</f>
        <v>3.3846495119787043</v>
      </c>
      <c r="E37" s="72"/>
      <c r="F37" s="32">
        <v>19.196192490745645</v>
      </c>
      <c r="G37" s="32">
        <v>-22.79121546402186</v>
      </c>
      <c r="I37" s="31"/>
      <c r="J37" s="31"/>
      <c r="K37" s="31"/>
      <c r="L37" s="31"/>
      <c r="M37" s="51"/>
    </row>
    <row r="38" spans="1:7" ht="12.75">
      <c r="A38" s="22"/>
      <c r="B38" s="36"/>
      <c r="C38" s="36"/>
      <c r="D38" s="37"/>
      <c r="E38" s="22"/>
      <c r="F38" s="37"/>
      <c r="G38" s="37"/>
    </row>
    <row r="39" spans="1:7" ht="13.5" customHeight="1">
      <c r="A39" s="46" t="s">
        <v>79</v>
      </c>
      <c r="B39" s="46"/>
      <c r="C39" s="46"/>
      <c r="D39" s="46"/>
      <c r="E39" s="46"/>
      <c r="F39" s="46"/>
      <c r="G39" s="38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5" t="s">
        <v>85</v>
      </c>
    </row>
    <row r="2" spans="1:9" ht="20.25" customHeight="1">
      <c r="A2" s="90" t="s">
        <v>76</v>
      </c>
      <c r="B2" s="89" t="s">
        <v>2</v>
      </c>
      <c r="C2" s="89"/>
      <c r="D2" s="33"/>
      <c r="E2" s="89" t="s">
        <v>3</v>
      </c>
      <c r="F2" s="89"/>
      <c r="G2" s="33"/>
      <c r="H2" s="89" t="s">
        <v>94</v>
      </c>
      <c r="I2" s="89"/>
    </row>
    <row r="3" spans="1:9" ht="21" customHeight="1">
      <c r="A3" s="92"/>
      <c r="B3" s="26">
        <v>2012</v>
      </c>
      <c r="C3" s="26">
        <v>2013</v>
      </c>
      <c r="D3" s="22"/>
      <c r="E3" s="26">
        <v>2012</v>
      </c>
      <c r="F3" s="26">
        <v>2013</v>
      </c>
      <c r="G3" s="22"/>
      <c r="H3" s="26" t="s">
        <v>2</v>
      </c>
      <c r="I3" s="26" t="s">
        <v>3</v>
      </c>
    </row>
    <row r="4" spans="1:9" ht="22.5" customHeight="1">
      <c r="A4" s="86" t="s">
        <v>0</v>
      </c>
      <c r="B4" s="86"/>
      <c r="C4" s="86"/>
      <c r="D4" s="86"/>
      <c r="E4" s="86"/>
      <c r="F4" s="86"/>
      <c r="G4" s="93"/>
      <c r="H4" s="93"/>
      <c r="I4" s="93"/>
    </row>
    <row r="5" spans="1:9" ht="12.75">
      <c r="A5" s="1" t="s">
        <v>64</v>
      </c>
      <c r="B5" s="31">
        <v>94865</v>
      </c>
      <c r="C5" s="31">
        <v>90441</v>
      </c>
      <c r="E5" s="31">
        <v>248437</v>
      </c>
      <c r="F5" s="31">
        <v>209588</v>
      </c>
      <c r="H5" s="74">
        <f aca="true" t="shared" si="0" ref="H5:H16">C5/2449208*100</f>
        <v>3.6926630976217614</v>
      </c>
      <c r="I5" s="74">
        <f aca="true" t="shared" si="1" ref="I5:I16">F5/7268897*100</f>
        <v>2.8833535541912343</v>
      </c>
    </row>
    <row r="6" spans="1:9" ht="12.75">
      <c r="A6" s="1" t="s">
        <v>65</v>
      </c>
      <c r="B6" s="31">
        <v>111747</v>
      </c>
      <c r="C6" s="31">
        <v>111264</v>
      </c>
      <c r="E6" s="31">
        <v>254661</v>
      </c>
      <c r="F6" s="31">
        <v>220890</v>
      </c>
      <c r="H6" s="74">
        <f t="shared" si="0"/>
        <v>4.54285630293548</v>
      </c>
      <c r="I6" s="74">
        <f t="shared" si="1"/>
        <v>3.038837941987622</v>
      </c>
    </row>
    <row r="7" spans="1:9" ht="12.75">
      <c r="A7" s="1" t="s">
        <v>66</v>
      </c>
      <c r="B7" s="31">
        <v>153749</v>
      </c>
      <c r="C7" s="31">
        <v>162645</v>
      </c>
      <c r="E7" s="31">
        <v>349530</v>
      </c>
      <c r="F7" s="31">
        <v>304441</v>
      </c>
      <c r="H7" s="74">
        <f t="shared" si="0"/>
        <v>6.64071814235459</v>
      </c>
      <c r="I7" s="74">
        <f t="shared" si="1"/>
        <v>4.188269554514255</v>
      </c>
    </row>
    <row r="8" spans="1:9" ht="12.75">
      <c r="A8" s="1" t="s">
        <v>67</v>
      </c>
      <c r="B8" s="31">
        <v>217218</v>
      </c>
      <c r="C8" s="31">
        <v>191954</v>
      </c>
      <c r="E8" s="31">
        <v>493488</v>
      </c>
      <c r="F8" s="31">
        <v>410775</v>
      </c>
      <c r="H8" s="74">
        <f t="shared" si="0"/>
        <v>7.837390699360773</v>
      </c>
      <c r="I8" s="74">
        <f t="shared" si="1"/>
        <v>5.651132489564786</v>
      </c>
    </row>
    <row r="9" spans="1:9" ht="12.75">
      <c r="A9" s="1" t="s">
        <v>68</v>
      </c>
      <c r="B9" s="31">
        <v>223921</v>
      </c>
      <c r="C9" s="31">
        <v>229766</v>
      </c>
      <c r="E9" s="31">
        <v>534854</v>
      </c>
      <c r="F9" s="31">
        <v>520560</v>
      </c>
      <c r="H9" s="74">
        <f t="shared" si="0"/>
        <v>9.381236709989516</v>
      </c>
      <c r="I9" s="74">
        <f t="shared" si="1"/>
        <v>7.161471678577919</v>
      </c>
    </row>
    <row r="10" spans="1:9" ht="12.75">
      <c r="A10" s="1" t="s">
        <v>69</v>
      </c>
      <c r="B10" s="31">
        <v>314108</v>
      </c>
      <c r="C10" s="31">
        <v>285890</v>
      </c>
      <c r="E10" s="31">
        <v>961821</v>
      </c>
      <c r="F10" s="31">
        <v>837278</v>
      </c>
      <c r="H10" s="74">
        <f t="shared" si="0"/>
        <v>11.67275298790466</v>
      </c>
      <c r="I10" s="74">
        <f t="shared" si="1"/>
        <v>11.518638935178197</v>
      </c>
    </row>
    <row r="11" spans="1:9" ht="12.75">
      <c r="A11" s="1" t="s">
        <v>70</v>
      </c>
      <c r="B11" s="31">
        <v>329285</v>
      </c>
      <c r="C11" s="31">
        <v>314987</v>
      </c>
      <c r="E11" s="31">
        <v>1315952</v>
      </c>
      <c r="F11" s="31">
        <v>1168143</v>
      </c>
      <c r="H11" s="74">
        <f t="shared" si="0"/>
        <v>12.860769685547327</v>
      </c>
      <c r="I11" s="74">
        <f t="shared" si="1"/>
        <v>16.070429942809756</v>
      </c>
    </row>
    <row r="12" spans="1:9" ht="12.75">
      <c r="A12" s="1" t="s">
        <v>71</v>
      </c>
      <c r="B12" s="31">
        <v>459352</v>
      </c>
      <c r="C12" s="31">
        <v>447145</v>
      </c>
      <c r="E12" s="31">
        <v>1957568</v>
      </c>
      <c r="F12" s="31">
        <v>1794954</v>
      </c>
      <c r="H12" s="74">
        <f t="shared" si="0"/>
        <v>18.256718090092797</v>
      </c>
      <c r="I12" s="74">
        <f t="shared" si="1"/>
        <v>24.69362270506791</v>
      </c>
    </row>
    <row r="13" spans="1:9" ht="12.75">
      <c r="A13" s="1" t="s">
        <v>72</v>
      </c>
      <c r="B13" s="31">
        <v>257031</v>
      </c>
      <c r="C13" s="31">
        <v>258439</v>
      </c>
      <c r="E13" s="31">
        <v>893796</v>
      </c>
      <c r="F13" s="31">
        <v>872570</v>
      </c>
      <c r="H13" s="74">
        <f t="shared" si="0"/>
        <v>10.551941688905147</v>
      </c>
      <c r="I13" s="74">
        <f t="shared" si="1"/>
        <v>12.004159640726785</v>
      </c>
    </row>
    <row r="14" spans="1:9" ht="12.75">
      <c r="A14" s="1" t="s">
        <v>73</v>
      </c>
      <c r="B14" s="31">
        <v>152947</v>
      </c>
      <c r="C14" s="31">
        <v>157160</v>
      </c>
      <c r="E14" s="31">
        <v>393519</v>
      </c>
      <c r="F14" s="31">
        <v>407590</v>
      </c>
      <c r="H14" s="74">
        <f t="shared" si="0"/>
        <v>6.416768196086245</v>
      </c>
      <c r="I14" s="74">
        <f t="shared" si="1"/>
        <v>5.607315662885305</v>
      </c>
    </row>
    <row r="15" spans="1:9" ht="12.75">
      <c r="A15" s="1" t="s">
        <v>74</v>
      </c>
      <c r="B15" s="31">
        <v>110561</v>
      </c>
      <c r="C15" s="31">
        <v>116342</v>
      </c>
      <c r="E15" s="31">
        <v>260815</v>
      </c>
      <c r="F15" s="31">
        <v>290179</v>
      </c>
      <c r="H15" s="74">
        <f t="shared" si="0"/>
        <v>4.750188632406884</v>
      </c>
      <c r="I15" s="74">
        <f t="shared" si="1"/>
        <v>3.992063720259071</v>
      </c>
    </row>
    <row r="16" spans="1:9" ht="12.75">
      <c r="A16" s="1" t="s">
        <v>75</v>
      </c>
      <c r="B16" s="31">
        <v>124208</v>
      </c>
      <c r="C16" s="31">
        <v>83175</v>
      </c>
      <c r="E16" s="31">
        <v>268885</v>
      </c>
      <c r="F16" s="31">
        <v>231929</v>
      </c>
      <c r="H16" s="74">
        <f t="shared" si="0"/>
        <v>3.3959957667948166</v>
      </c>
      <c r="I16" s="74">
        <f t="shared" si="1"/>
        <v>3.190704174237164</v>
      </c>
    </row>
    <row r="17" spans="1:12" s="50" customFormat="1" ht="12.75">
      <c r="A17" s="50" t="s">
        <v>28</v>
      </c>
      <c r="B17" s="78">
        <f>SUM(B5:B16)</f>
        <v>2548992</v>
      </c>
      <c r="C17" s="78">
        <f>SUM(C5:C16)</f>
        <v>2449208</v>
      </c>
      <c r="D17" s="78"/>
      <c r="E17" s="78">
        <f>SUM(E5:E16)</f>
        <v>7933326</v>
      </c>
      <c r="F17" s="78">
        <f>SUM(F5:F16)</f>
        <v>7268897</v>
      </c>
      <c r="H17" s="74">
        <f>C17/2449208*100</f>
        <v>100</v>
      </c>
      <c r="I17" s="74">
        <f>F17/7268897*100</f>
        <v>100</v>
      </c>
      <c r="L17" s="79"/>
    </row>
    <row r="18" spans="1:9" ht="22.5" customHeight="1">
      <c r="A18" s="91" t="s">
        <v>1</v>
      </c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1" t="s">
        <v>64</v>
      </c>
      <c r="B19" s="31">
        <v>23404</v>
      </c>
      <c r="C19" s="31">
        <v>25341</v>
      </c>
      <c r="E19" s="31">
        <v>77615</v>
      </c>
      <c r="F19" s="31">
        <v>99840</v>
      </c>
      <c r="H19" s="74">
        <f>C19/1983773*100</f>
        <v>1.2774143009306005</v>
      </c>
      <c r="I19" s="74">
        <f>F19/7110492*100</f>
        <v>1.4041222463930767</v>
      </c>
    </row>
    <row r="20" spans="1:9" ht="12.75" customHeight="1">
      <c r="A20" s="1" t="s">
        <v>65</v>
      </c>
      <c r="B20" s="31">
        <v>32276</v>
      </c>
      <c r="C20" s="31">
        <v>33473</v>
      </c>
      <c r="E20" s="31">
        <v>104324</v>
      </c>
      <c r="F20" s="31">
        <v>115388</v>
      </c>
      <c r="H20" s="74">
        <f aca="true" t="shared" si="2" ref="H20:H31">C20/1983773*100</f>
        <v>1.6873402349966455</v>
      </c>
      <c r="I20" s="74">
        <f aca="true" t="shared" si="3" ref="I20:I31">F20/7110492*100</f>
        <v>1.6227850337219982</v>
      </c>
    </row>
    <row r="21" spans="1:9" ht="12.75" customHeight="1">
      <c r="A21" s="1" t="s">
        <v>66</v>
      </c>
      <c r="B21" s="31">
        <v>72004</v>
      </c>
      <c r="C21" s="31">
        <v>92539</v>
      </c>
      <c r="E21" s="31">
        <v>208020</v>
      </c>
      <c r="F21" s="31">
        <v>286267</v>
      </c>
      <c r="H21" s="74">
        <f t="shared" si="2"/>
        <v>4.664797837252548</v>
      </c>
      <c r="I21" s="74">
        <f t="shared" si="3"/>
        <v>4.02598019940111</v>
      </c>
    </row>
    <row r="22" spans="1:9" ht="12.75" customHeight="1">
      <c r="A22" s="1" t="s">
        <v>67</v>
      </c>
      <c r="B22" s="31">
        <v>202544</v>
      </c>
      <c r="C22" s="31">
        <v>194411</v>
      </c>
      <c r="E22" s="31">
        <v>565808</v>
      </c>
      <c r="F22" s="31">
        <v>551149</v>
      </c>
      <c r="H22" s="74">
        <f t="shared" si="2"/>
        <v>9.800062809605736</v>
      </c>
      <c r="I22" s="74">
        <f t="shared" si="3"/>
        <v>7.751207652016204</v>
      </c>
    </row>
    <row r="23" spans="1:9" ht="12.75" customHeight="1">
      <c r="A23" s="1" t="s">
        <v>68</v>
      </c>
      <c r="B23" s="31">
        <v>252863</v>
      </c>
      <c r="C23" s="31">
        <v>300837</v>
      </c>
      <c r="E23" s="31">
        <v>774638</v>
      </c>
      <c r="F23" s="31">
        <v>913738</v>
      </c>
      <c r="H23" s="74">
        <f t="shared" si="2"/>
        <v>15.164890337755379</v>
      </c>
      <c r="I23" s="74">
        <f t="shared" si="3"/>
        <v>12.850559426830099</v>
      </c>
    </row>
    <row r="24" spans="1:9" ht="12.75" customHeight="1">
      <c r="A24" s="1" t="s">
        <v>69</v>
      </c>
      <c r="B24" s="31">
        <v>218181</v>
      </c>
      <c r="C24" s="31">
        <v>244897</v>
      </c>
      <c r="E24" s="31">
        <v>804907</v>
      </c>
      <c r="F24" s="31">
        <v>893989</v>
      </c>
      <c r="H24" s="74">
        <f t="shared" si="2"/>
        <v>12.34501124876687</v>
      </c>
      <c r="I24" s="74">
        <f t="shared" si="3"/>
        <v>12.572814933200121</v>
      </c>
    </row>
    <row r="25" spans="1:9" ht="12.75" customHeight="1">
      <c r="A25" s="1" t="s">
        <v>70</v>
      </c>
      <c r="B25" s="31">
        <v>223108</v>
      </c>
      <c r="C25" s="31">
        <v>248520</v>
      </c>
      <c r="E25" s="31">
        <v>998691</v>
      </c>
      <c r="F25" s="31">
        <v>1120889</v>
      </c>
      <c r="H25" s="74">
        <f t="shared" si="2"/>
        <v>12.527643031738005</v>
      </c>
      <c r="I25" s="74">
        <f t="shared" si="3"/>
        <v>15.763874004780543</v>
      </c>
    </row>
    <row r="26" spans="1:9" ht="12.75" customHeight="1">
      <c r="A26" s="1" t="s">
        <v>71</v>
      </c>
      <c r="B26" s="31">
        <v>211912</v>
      </c>
      <c r="C26" s="31">
        <v>236918</v>
      </c>
      <c r="E26" s="31">
        <v>929282</v>
      </c>
      <c r="F26" s="31">
        <v>1032095</v>
      </c>
      <c r="H26" s="74">
        <f t="shared" si="2"/>
        <v>11.942797890686082</v>
      </c>
      <c r="I26" s="74">
        <f t="shared" si="3"/>
        <v>14.515099658364006</v>
      </c>
    </row>
    <row r="27" spans="1:9" ht="12.75" customHeight="1">
      <c r="A27" s="1" t="s">
        <v>72</v>
      </c>
      <c r="B27" s="31">
        <v>281433</v>
      </c>
      <c r="C27" s="31">
        <v>311535</v>
      </c>
      <c r="E27" s="31">
        <v>960205</v>
      </c>
      <c r="F27" s="31">
        <v>1093854</v>
      </c>
      <c r="H27" s="74">
        <f t="shared" si="2"/>
        <v>15.704165748802911</v>
      </c>
      <c r="I27" s="74">
        <f t="shared" si="3"/>
        <v>15.383661215004532</v>
      </c>
    </row>
    <row r="28" spans="1:9" ht="12.75" customHeight="1">
      <c r="A28" s="1" t="s">
        <v>73</v>
      </c>
      <c r="B28" s="31">
        <v>199291</v>
      </c>
      <c r="C28" s="31">
        <v>222861</v>
      </c>
      <c r="E28" s="31">
        <v>662780</v>
      </c>
      <c r="F28" s="31">
        <v>732477</v>
      </c>
      <c r="H28" s="74">
        <f t="shared" si="2"/>
        <v>11.23419867091648</v>
      </c>
      <c r="I28" s="74">
        <f t="shared" si="3"/>
        <v>10.301354674191323</v>
      </c>
    </row>
    <row r="29" spans="1:9" ht="12.75" customHeight="1">
      <c r="A29" s="1" t="s">
        <v>74</v>
      </c>
      <c r="B29" s="31">
        <v>42911</v>
      </c>
      <c r="C29" s="31">
        <v>47843</v>
      </c>
      <c r="E29" s="31">
        <v>144733</v>
      </c>
      <c r="F29" s="31">
        <v>178525</v>
      </c>
      <c r="H29" s="74">
        <f t="shared" si="2"/>
        <v>2.4117174696903323</v>
      </c>
      <c r="I29" s="74">
        <f t="shared" si="3"/>
        <v>2.510726402617428</v>
      </c>
    </row>
    <row r="30" spans="1:9" ht="12.75" customHeight="1">
      <c r="A30" s="1" t="s">
        <v>75</v>
      </c>
      <c r="B30" s="31">
        <v>30128</v>
      </c>
      <c r="C30" s="31">
        <v>24598</v>
      </c>
      <c r="E30" s="31">
        <v>94772</v>
      </c>
      <c r="F30" s="31">
        <v>92281</v>
      </c>
      <c r="H30" s="74">
        <f t="shared" si="2"/>
        <v>1.2399604188584077</v>
      </c>
      <c r="I30" s="74">
        <f t="shared" si="3"/>
        <v>1.2978145534795622</v>
      </c>
    </row>
    <row r="31" spans="1:9" s="50" customFormat="1" ht="12.75" customHeight="1">
      <c r="A31" s="50" t="s">
        <v>28</v>
      </c>
      <c r="B31" s="78">
        <f>SUM(B19:B30)</f>
        <v>1790055</v>
      </c>
      <c r="C31" s="78">
        <f>SUM(C19:C30)</f>
        <v>1983773</v>
      </c>
      <c r="D31" s="78"/>
      <c r="E31" s="78">
        <f>SUM(E19:E30)</f>
        <v>6325775</v>
      </c>
      <c r="F31" s="78">
        <f>SUM(F19:F30)</f>
        <v>7110492</v>
      </c>
      <c r="H31" s="74">
        <f t="shared" si="2"/>
        <v>100</v>
      </c>
      <c r="I31" s="74">
        <f t="shared" si="3"/>
        <v>100</v>
      </c>
    </row>
    <row r="32" spans="1:9" ht="12.75">
      <c r="A32" s="22"/>
      <c r="B32" s="37"/>
      <c r="C32" s="37"/>
      <c r="D32" s="22"/>
      <c r="E32" s="37"/>
      <c r="F32" s="37"/>
      <c r="G32" s="22"/>
      <c r="H32" s="37"/>
      <c r="I32" s="37"/>
    </row>
    <row r="33" spans="1:6" ht="13.5" customHeight="1">
      <c r="A33" s="46" t="s">
        <v>79</v>
      </c>
      <c r="B33" s="46"/>
      <c r="C33" s="46"/>
      <c r="D33" s="46"/>
      <c r="E33" s="46"/>
      <c r="F33" s="46"/>
    </row>
    <row r="36" spans="2:6" ht="12.75">
      <c r="B36" s="67"/>
      <c r="C36" s="67"/>
      <c r="D36" s="67"/>
      <c r="E36" s="67"/>
      <c r="F36" s="67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2014-12-02T09:54:12Z</cp:lastPrinted>
  <dcterms:created xsi:type="dcterms:W3CDTF">2000-03-01T10:11:48Z</dcterms:created>
  <dcterms:modified xsi:type="dcterms:W3CDTF">2014-12-15T13:32:04Z</dcterms:modified>
  <cp:category/>
  <cp:version/>
  <cp:contentType/>
  <cp:contentStatus/>
</cp:coreProperties>
</file>