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295" windowHeight="6750" activeTab="2"/>
  </bookViews>
  <sheets>
    <sheet name="Tav2.10" sheetId="1" r:id="rId1"/>
    <sheet name="tav2.9 OK" sheetId="2" r:id="rId2"/>
    <sheet name="tav2.8 OK" sheetId="3" r:id="rId3"/>
    <sheet name="tav2.7 OK " sheetId="4" r:id="rId4"/>
    <sheet name="tav2.6 OK" sheetId="5" r:id="rId5"/>
    <sheet name="tav2.5 OK " sheetId="6" r:id="rId6"/>
    <sheet name="tav2.4 OK" sheetId="7" r:id="rId7"/>
    <sheet name="tav2.3segue OK " sheetId="8" r:id="rId8"/>
    <sheet name="tav2.3 OK" sheetId="9" r:id="rId9"/>
    <sheet name="tav2.2 OK" sheetId="10" r:id="rId10"/>
    <sheet name="tav2.1 OK" sheetId="11" r:id="rId11"/>
  </sheets>
  <definedNames>
    <definedName name="_xlnm.Print_Area" localSheetId="1">'tav2.9 OK'!$A:$IV</definedName>
    <definedName name="inizioPagina" localSheetId="6">'tav2.4 OK'!#REF!</definedName>
  </definedNames>
  <calcPr fullCalcOnLoad="1"/>
</workbook>
</file>

<file path=xl/sharedStrings.xml><?xml version="1.0" encoding="utf-8"?>
<sst xmlns="http://schemas.openxmlformats.org/spreadsheetml/2006/main" count="397" uniqueCount="140">
  <si>
    <t>Nati vivi</t>
  </si>
  <si>
    <t>Morti</t>
  </si>
  <si>
    <t>Totale</t>
  </si>
  <si>
    <t>Movimento naturale</t>
  </si>
  <si>
    <t>Movimento migratorio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</si>
  <si>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</si>
  <si>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</si>
  <si>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</si>
  <si>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</si>
  <si>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</si>
  <si>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</si>
  <si>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</si>
  <si>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</si>
  <si>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</si>
  <si>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</si>
  <si>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Natalità</t>
  </si>
  <si>
    <t>Mortalità</t>
  </si>
  <si>
    <t>Saldo naturale</t>
  </si>
  <si>
    <t>Saldo migratorio</t>
  </si>
  <si>
    <t>25-29</t>
  </si>
  <si>
    <t>30-34</t>
  </si>
  <si>
    <t>Celibi</t>
  </si>
  <si>
    <t>Coniugati</t>
  </si>
  <si>
    <t>Divorziati</t>
  </si>
  <si>
    <t>Vedovi</t>
  </si>
  <si>
    <t>Nubili</t>
  </si>
  <si>
    <t>Coniugate</t>
  </si>
  <si>
    <t>Divorziate</t>
  </si>
  <si>
    <t>Vedove</t>
  </si>
  <si>
    <t>Maschi</t>
  </si>
  <si>
    <t>Femmine</t>
  </si>
  <si>
    <t>Italia</t>
  </si>
  <si>
    <t>Matrimoni</t>
  </si>
  <si>
    <t>Matrimoni x 1.000 abitanti</t>
  </si>
  <si>
    <t>Lavatrice</t>
  </si>
  <si>
    <t>Video-camera</t>
  </si>
  <si>
    <t>Condizionatori, climatizzatori</t>
  </si>
  <si>
    <t>Biciclette</t>
  </si>
  <si>
    <t>Più di un'automobile</t>
  </si>
  <si>
    <t>Consolle per video-giochi</t>
  </si>
  <si>
    <t>Personal computer</t>
  </si>
  <si>
    <t>Accesso ad Internet</t>
  </si>
  <si>
    <t>Segreteria telefonica</t>
  </si>
  <si>
    <t>Fax</t>
  </si>
  <si>
    <t>Motociclette</t>
  </si>
  <si>
    <t>Antenna parabolica</t>
  </si>
  <si>
    <t>Invariata</t>
  </si>
  <si>
    <t>Sud-Isole</t>
  </si>
  <si>
    <t>Nord-Centro</t>
  </si>
  <si>
    <t>Popolazione al 31 dicembre</t>
  </si>
  <si>
    <t>Iscrizioni</t>
  </si>
  <si>
    <t>Fonte: Elaborazione su dati ISTAT</t>
  </si>
  <si>
    <t>Tasso di natalità</t>
  </si>
  <si>
    <t>Tassi del movimento naturale</t>
  </si>
  <si>
    <t>0-14</t>
  </si>
  <si>
    <t>0-5 anni</t>
  </si>
  <si>
    <t>Cancella-zioni</t>
  </si>
  <si>
    <t>15-19</t>
  </si>
  <si>
    <t>20-24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</si>
  <si>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</si>
  <si>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</si>
  <si>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</si>
  <si>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</si>
  <si>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</si>
  <si>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</si>
  <si>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</si>
  <si>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</si>
  <si>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e oltre</t>
  </si>
  <si>
    <t>Peggiorata</t>
  </si>
  <si>
    <t>Migliorata</t>
  </si>
  <si>
    <t>Problemi relativi all'abitazione</t>
  </si>
  <si>
    <t>Troppe spese</t>
  </si>
  <si>
    <t>Troppo piccola</t>
  </si>
  <si>
    <t>Cattive condizioni</t>
  </si>
  <si>
    <t>Problemi relativi alla zona in cui si vive</t>
  </si>
  <si>
    <t>Lavastoviglie</t>
  </si>
  <si>
    <t>Impianto hi-fi</t>
  </si>
  <si>
    <t>Quote % sul totale</t>
  </si>
  <si>
    <t>Tassi di vecchiaia</t>
  </si>
  <si>
    <t>Anziani
(&gt;64 anni)</t>
  </si>
  <si>
    <t>Rito religioso</t>
  </si>
  <si>
    <t>Rito civile</t>
  </si>
  <si>
    <t>% Rito civile/Totale</t>
  </si>
  <si>
    <t>Iscritti in anagrafe</t>
  </si>
  <si>
    <t>Giudizi sulla situazione economica rispetto all'anno precedente</t>
  </si>
  <si>
    <t xml:space="preserve">Sporcizia nelle strade </t>
  </si>
  <si>
    <t xml:space="preserve">Difficoltà di parcheggio </t>
  </si>
  <si>
    <t xml:space="preserve">Traffico </t>
  </si>
  <si>
    <t xml:space="preserve">Inquinamento dell'aria </t>
  </si>
  <si>
    <t xml:space="preserve">Rumore </t>
  </si>
  <si>
    <t xml:space="preserve">Rischio criminalità </t>
  </si>
  <si>
    <t>Distante dai parenti</t>
  </si>
  <si>
    <t xml:space="preserve">Difficoltà colleg. mezzi pubb. </t>
  </si>
  <si>
    <t>Tavola 2.8  Famiglie e aspetti della vita quotidiana (per 100 famiglie)</t>
  </si>
  <si>
    <t>Tavola 2.7  Cittadini stranieri residenti</t>
  </si>
  <si>
    <t>Tavola 2.6  Matrimoni</t>
  </si>
  <si>
    <t>Tavola 2.5  Popolazione per stato civile al 1° gennaio (in migliaia)</t>
  </si>
  <si>
    <r>
      <t xml:space="preserve">Tavola 2.3 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Popolazione residente per classi di età al 1° gennaio</t>
    </r>
  </si>
  <si>
    <t>Tavola 2.3  Popolazione residente per classi di età al 1° gennaio</t>
  </si>
  <si>
    <t>Tavola 2.2  Indicatori del movimento demografico (per mille abitanti)</t>
  </si>
  <si>
    <t>Tavola 2.1  Popolazione residente e movimento in anagrafe</t>
  </si>
  <si>
    <t>Italia = 100</t>
  </si>
  <si>
    <t>Giovani
(0-14 anni)</t>
  </si>
  <si>
    <t>Più di un TV a colori</t>
  </si>
  <si>
    <t>Irregolarità erogazione acqua</t>
  </si>
  <si>
    <t>Tassi di dipendenza (%)</t>
  </si>
  <si>
    <t>Tavola 2.9  Beni durevoli posseduti (per 100 famiglie)</t>
  </si>
  <si>
    <t>75 anni e oltre</t>
  </si>
  <si>
    <t>2010</t>
  </si>
  <si>
    <t>2011</t>
  </si>
  <si>
    <t>% Femmine</t>
  </si>
  <si>
    <t>2011*</t>
  </si>
  <si>
    <t>Tassi del movimento migratorio (a)</t>
  </si>
  <si>
    <t>(a) Compresi gli iscritti e i cancellati a seguito di revisione anagrafica post-censuaria</t>
  </si>
  <si>
    <t>2012</t>
  </si>
  <si>
    <t>* dato post censimento</t>
  </si>
  <si>
    <t>Var. % della popolazione</t>
  </si>
  <si>
    <t>*  dato post censimento</t>
  </si>
  <si>
    <t>* dato post  censimento</t>
  </si>
  <si>
    <t>2013</t>
  </si>
  <si>
    <t>2103</t>
  </si>
  <si>
    <t>2014</t>
  </si>
  <si>
    <t>Province - 2014</t>
  </si>
  <si>
    <t>Ripartizioni - 2014</t>
  </si>
  <si>
    <t>Tavola 2.4  Indicatori di struttura della popolazione *</t>
  </si>
  <si>
    <t>* dati al 1° gennaio</t>
  </si>
  <si>
    <t>Tavola 2. 10 Persone di 3 anni e più che  svolgono attività fisica (per 100 persone)</t>
  </si>
  <si>
    <t>Praticano sport</t>
  </si>
  <si>
    <t>di cui in modo:</t>
  </si>
  <si>
    <t xml:space="preserve"> - continuativo</t>
  </si>
  <si>
    <t xml:space="preserve"> -  saltuario</t>
  </si>
  <si>
    <t>Praticano qualche attività fisica</t>
  </si>
  <si>
    <t>Non praticano alcuna  attività fisica o sportiva</t>
  </si>
  <si>
    <t>Non indicato</t>
  </si>
  <si>
    <t>n. d.</t>
  </si>
  <si>
    <t>2015</t>
  </si>
  <si>
    <t>Province - 2015</t>
  </si>
  <si>
    <t>Ripartizioni - 2015</t>
  </si>
  <si>
    <t>Scarsa illuminazione stradale</t>
  </si>
  <si>
    <t>Cattive condizioni stradali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</si>
</sst>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_-* #,##0.0_-;\-* #,##0.0_-;_-* &quot;-&quot;_-;_-@_-"/>
    <numFmt numFmtId="179" formatCode="#,##0.0_ ;\-#,##0.0\ "/>
    <numFmt numFmtId="180" formatCode="#,##0.00_ ;\-#,##0.00\ "/>
    <numFmt numFmtId="181" formatCode="#,##0.000_ ;\-#,##0.00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"/>
    <numFmt numFmtId="187" formatCode="_-* #,##0.0_-;\-* #,##0.0_-;_-* &quot;-&quot;??_-;_-@_-"/>
    <numFmt numFmtId="188" formatCode="_-* #,##0.0_-;\-* #,##0.0_-;_-* &quot;-&quot;?_-;_-@_-"/>
    <numFmt numFmtId="189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0" fontId="0" fillId="0" borderId="10" xfId="45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70" fontId="0" fillId="0" borderId="0" xfId="45" applyNumberFormat="1" applyFont="1" applyBorder="1" applyAlignment="1">
      <alignment/>
    </xf>
    <xf numFmtId="179" fontId="0" fillId="0" borderId="0" xfId="45" applyNumberFormat="1" applyFont="1" applyBorder="1" applyAlignment="1">
      <alignment/>
    </xf>
    <xf numFmtId="170" fontId="0" fillId="0" borderId="0" xfId="45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center"/>
    </xf>
    <xf numFmtId="179" fontId="0" fillId="0" borderId="0" xfId="45" applyNumberFormat="1" applyFont="1" applyBorder="1" applyAlignment="1">
      <alignment horizontal="right"/>
    </xf>
    <xf numFmtId="179" fontId="0" fillId="0" borderId="0" xfId="45" applyNumberFormat="1" applyFont="1" applyBorder="1" applyAlignment="1">
      <alignment/>
    </xf>
    <xf numFmtId="179" fontId="5" fillId="0" borderId="0" xfId="45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71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/>
    </xf>
    <xf numFmtId="171" fontId="5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 quotePrefix="1">
      <alignment horizontal="right" vertical="center" wrapText="1" indent="1"/>
    </xf>
    <xf numFmtId="49" fontId="0" fillId="0" borderId="11" xfId="0" applyNumberFormat="1" applyFont="1" applyBorder="1" applyAlignment="1">
      <alignment horizontal="right" vertical="center" wrapText="1" indent="1"/>
    </xf>
    <xf numFmtId="171" fontId="0" fillId="0" borderId="0" xfId="0" applyNumberFormat="1" applyFont="1" applyBorder="1" applyAlignment="1">
      <alignment horizontal="right" indent="2"/>
    </xf>
    <xf numFmtId="171" fontId="5" fillId="0" borderId="0" xfId="0" applyNumberFormat="1" applyFont="1" applyBorder="1" applyAlignment="1">
      <alignment horizontal="right" indent="2"/>
    </xf>
    <xf numFmtId="179" fontId="0" fillId="0" borderId="0" xfId="45" applyNumberFormat="1" applyFont="1" applyBorder="1" applyAlignment="1">
      <alignment horizontal="right" indent="1"/>
    </xf>
    <xf numFmtId="17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9" fontId="0" fillId="0" borderId="0" xfId="45" applyNumberFormat="1" applyFont="1" applyFill="1" applyBorder="1" applyAlignment="1">
      <alignment horizontal="right" indent="1"/>
    </xf>
    <xf numFmtId="170" fontId="0" fillId="0" borderId="0" xfId="45" applyNumberFormat="1" applyFont="1" applyFill="1" applyBorder="1" applyAlignment="1">
      <alignment/>
    </xf>
    <xf numFmtId="170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0" fontId="0" fillId="0" borderId="0" xfId="4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9" fontId="0" fillId="0" borderId="0" xfId="45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48" fillId="0" borderId="0" xfId="45" applyNumberFormat="1" applyFont="1" applyBorder="1" applyAlignment="1">
      <alignment horizontal="right"/>
    </xf>
    <xf numFmtId="0" fontId="48" fillId="0" borderId="0" xfId="0" applyFont="1" applyAlignment="1">
      <alignment/>
    </xf>
    <xf numFmtId="170" fontId="48" fillId="0" borderId="0" xfId="0" applyNumberFormat="1" applyFont="1" applyAlignment="1">
      <alignment/>
    </xf>
    <xf numFmtId="179" fontId="0" fillId="0" borderId="0" xfId="45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tav2.5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4010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4010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4010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24025" y="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772025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867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772025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8674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772025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867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57150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772025" y="876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86740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fLocksText="0">
      <xdr:nvSpPr>
        <xdr:cNvPr id="18" name="Testo 5"/>
        <xdr:cNvSpPr txBox="1">
          <a:spLocks noChangeArrowheads="1"/>
        </xdr:cNvSpPr>
      </xdr:nvSpPr>
      <xdr:spPr>
        <a:xfrm>
          <a:off x="5867400" y="193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456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456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456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456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456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456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340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267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42672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9"/>
        <xdr:cNvSpPr txBox="1">
          <a:spLocks noChangeArrowheads="1"/>
        </xdr:cNvSpPr>
      </xdr:nvSpPr>
      <xdr:spPr>
        <a:xfrm>
          <a:off x="4267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2672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0"/>
          <a:ext cx="340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28625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3876675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428625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428625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5"/>
        <xdr:cNvSpPr txBox="1">
          <a:spLocks noChangeArrowheads="1"/>
        </xdr:cNvSpPr>
      </xdr:nvSpPr>
      <xdr:spPr>
        <a:xfrm>
          <a:off x="3876675" y="1028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6"/>
        <xdr:cNvSpPr txBox="1">
          <a:spLocks noChangeArrowheads="1"/>
        </xdr:cNvSpPr>
      </xdr:nvSpPr>
      <xdr:spPr>
        <a:xfrm>
          <a:off x="4286250" y="102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12395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4</xdr:row>
      <xdr:rowOff>0</xdr:rowOff>
    </xdr:from>
    <xdr:to>
      <xdr:col>9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38725" y="11239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60579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9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38725" y="5334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605790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4</xdr:row>
      <xdr:rowOff>0</xdr:rowOff>
    </xdr:from>
    <xdr:to>
      <xdr:col>9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38725" y="11239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60579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276225</xdr:colOff>
      <xdr:row>3</xdr:row>
      <xdr:rowOff>0</xdr:rowOff>
    </xdr:from>
    <xdr:to>
      <xdr:col>9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38725" y="84772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605790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33750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36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6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36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6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36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6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3625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3625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3625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3625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3625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3625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3625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3625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2950" y="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791200" y="332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848100" y="314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791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791200" y="332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848100" y="695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79120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7912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7912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57912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57912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742950" y="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5791200" y="332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3848100" y="314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5791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5791200" y="332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3848100" y="695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579120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57912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48" name="Testo 9"/>
        <xdr:cNvSpPr txBox="1">
          <a:spLocks noChangeArrowheads="1"/>
        </xdr:cNvSpPr>
      </xdr:nvSpPr>
      <xdr:spPr>
        <a:xfrm>
          <a:off x="57912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57912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57912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5791200" y="332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" name="Testo 10"/>
        <xdr:cNvSpPr txBox="1">
          <a:spLocks noChangeArrowheads="1"/>
        </xdr:cNvSpPr>
      </xdr:nvSpPr>
      <xdr:spPr>
        <a:xfrm>
          <a:off x="57912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57912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5791200" y="332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57912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57912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5791200" y="332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7912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57912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5791200" y="332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57912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57912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500062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5000625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609600</xdr:colOff>
      <xdr:row>10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5000625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500062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5000625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609600</xdr:colOff>
      <xdr:row>10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5000625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147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147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147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914775" y="33242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791200" y="332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14775" y="314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791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914775" y="33242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791200" y="332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914775" y="695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79120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3914775" y="22383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7912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3914775" y="22383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7912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857250" y="3324225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3914775" y="33242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57912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6" name="Testo 8"/>
        <xdr:cNvSpPr txBox="1">
          <a:spLocks noChangeArrowheads="1"/>
        </xdr:cNvSpPr>
      </xdr:nvSpPr>
      <xdr:spPr>
        <a:xfrm>
          <a:off x="3914775" y="33242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" name="Testo 9"/>
        <xdr:cNvSpPr txBox="1">
          <a:spLocks noChangeArrowheads="1"/>
        </xdr:cNvSpPr>
      </xdr:nvSpPr>
      <xdr:spPr>
        <a:xfrm>
          <a:off x="57912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62100" y="0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829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829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829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610100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8293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610100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8293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610100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8293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57150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610100" y="876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82930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38.7109375" style="0" customWidth="1"/>
  </cols>
  <sheetData>
    <row r="3" spans="1:5" ht="12.75">
      <c r="A3" s="74" t="s">
        <v>126</v>
      </c>
      <c r="B3" s="74"/>
      <c r="C3" s="74"/>
      <c r="D3" s="74"/>
      <c r="E3" s="74"/>
    </row>
    <row r="4" spans="1:6" ht="12.75">
      <c r="A4" s="75"/>
      <c r="B4" s="75"/>
      <c r="C4" s="75"/>
      <c r="D4" s="75"/>
      <c r="E4" s="75"/>
      <c r="F4" s="58"/>
    </row>
    <row r="5" spans="1:6" ht="12.75">
      <c r="A5" s="58"/>
      <c r="B5" s="59">
        <v>2010</v>
      </c>
      <c r="C5" s="59">
        <v>2011</v>
      </c>
      <c r="D5" s="59">
        <v>2012</v>
      </c>
      <c r="E5" s="59">
        <v>2013</v>
      </c>
      <c r="F5" s="59">
        <v>2014</v>
      </c>
    </row>
    <row r="7" spans="1:6" ht="12.75">
      <c r="A7" s="76" t="s">
        <v>14</v>
      </c>
      <c r="B7" s="76"/>
      <c r="C7" s="76"/>
      <c r="D7" s="76"/>
      <c r="E7" s="76"/>
      <c r="F7" s="76"/>
    </row>
    <row r="8" spans="1:6" ht="12.75">
      <c r="A8" s="60" t="s">
        <v>127</v>
      </c>
      <c r="B8" s="61">
        <f>B10+B11</f>
        <v>22.9</v>
      </c>
      <c r="C8" s="61">
        <f>C10+C11</f>
        <v>23</v>
      </c>
      <c r="D8" s="61">
        <f>D10+D11</f>
        <v>22.2</v>
      </c>
      <c r="E8" s="61">
        <f>E10+E11</f>
        <v>21.2</v>
      </c>
      <c r="F8" s="61">
        <f>F10+F11</f>
        <v>23.4</v>
      </c>
    </row>
    <row r="9" spans="1:5" ht="12.75">
      <c r="A9" s="62" t="s">
        <v>128</v>
      </c>
      <c r="B9" s="63"/>
      <c r="C9" s="63"/>
      <c r="D9" s="63"/>
      <c r="E9" s="63"/>
    </row>
    <row r="10" spans="1:6" ht="12.75">
      <c r="A10" s="2" t="s">
        <v>129</v>
      </c>
      <c r="B10" s="64">
        <v>15.7</v>
      </c>
      <c r="C10" s="64">
        <v>15.1</v>
      </c>
      <c r="D10" s="64">
        <v>13.5</v>
      </c>
      <c r="E10" s="64">
        <v>13.1</v>
      </c>
      <c r="F10" s="64">
        <v>15.9</v>
      </c>
    </row>
    <row r="11" spans="1:6" ht="12.75">
      <c r="A11" s="2" t="s">
        <v>130</v>
      </c>
      <c r="B11" s="64">
        <v>7.2</v>
      </c>
      <c r="C11" s="64">
        <v>7.9</v>
      </c>
      <c r="D11" s="64">
        <v>8.7</v>
      </c>
      <c r="E11" s="64">
        <v>8.1</v>
      </c>
      <c r="F11" s="64">
        <v>7.5</v>
      </c>
    </row>
    <row r="12" spans="1:6" ht="12.75">
      <c r="A12" s="2" t="s">
        <v>131</v>
      </c>
      <c r="B12" s="64">
        <v>18.2</v>
      </c>
      <c r="C12" s="64">
        <v>19.4</v>
      </c>
      <c r="D12" s="64">
        <v>22</v>
      </c>
      <c r="E12" s="64">
        <v>19.1</v>
      </c>
      <c r="F12" s="64">
        <v>15.4</v>
      </c>
    </row>
    <row r="13" spans="1:6" ht="12.75">
      <c r="A13" s="2" t="s">
        <v>132</v>
      </c>
      <c r="B13" s="64">
        <v>58.2</v>
      </c>
      <c r="C13" s="64">
        <v>57</v>
      </c>
      <c r="D13" s="64">
        <v>55.2</v>
      </c>
      <c r="E13" s="64">
        <v>59.3</v>
      </c>
      <c r="F13" s="64">
        <v>60.2</v>
      </c>
    </row>
    <row r="14" spans="1:6" ht="12.75">
      <c r="A14" t="s">
        <v>133</v>
      </c>
      <c r="B14" s="64">
        <v>0.7</v>
      </c>
      <c r="C14" s="64">
        <v>0.6</v>
      </c>
      <c r="D14" s="64">
        <v>0.6</v>
      </c>
      <c r="E14" s="64">
        <v>0.4</v>
      </c>
      <c r="F14" s="64">
        <v>1</v>
      </c>
    </row>
    <row r="15" spans="1:8" ht="12.75">
      <c r="A15" s="2" t="s">
        <v>2</v>
      </c>
      <c r="B15" s="35">
        <f>SUM(B10:B14)</f>
        <v>100</v>
      </c>
      <c r="C15" s="35">
        <f>SUM(C10:C14)</f>
        <v>100</v>
      </c>
      <c r="D15" s="35">
        <f>SUM(D10:D14)</f>
        <v>100</v>
      </c>
      <c r="E15" s="35">
        <f>SUM(E10:E14)</f>
        <v>100</v>
      </c>
      <c r="F15" s="35">
        <f>SUM(F10:F14)</f>
        <v>100</v>
      </c>
      <c r="H15" s="64"/>
    </row>
    <row r="16" spans="1:6" ht="12.75">
      <c r="A16" s="76" t="s">
        <v>31</v>
      </c>
      <c r="B16" s="76"/>
      <c r="C16" s="76"/>
      <c r="D16" s="76"/>
      <c r="E16" s="76"/>
      <c r="F16" s="76"/>
    </row>
    <row r="17" spans="1:6" ht="12.75">
      <c r="A17" s="60" t="s">
        <v>127</v>
      </c>
      <c r="B17" s="61">
        <f>B19+B20</f>
        <v>33</v>
      </c>
      <c r="C17" s="61">
        <f>C19+C20</f>
        <v>32.099999999999994</v>
      </c>
      <c r="D17" s="61">
        <f>D19+D20</f>
        <v>31.099999999999998</v>
      </c>
      <c r="E17" s="61">
        <f>E19+E20</f>
        <v>30.6</v>
      </c>
      <c r="F17" s="61">
        <f>F19+F20</f>
        <v>31.6</v>
      </c>
    </row>
    <row r="18" spans="1:5" ht="12.75">
      <c r="A18" s="62" t="s">
        <v>128</v>
      </c>
      <c r="B18" s="65"/>
      <c r="C18" s="65"/>
      <c r="D18" s="65"/>
      <c r="E18" s="65"/>
    </row>
    <row r="19" spans="1:6" ht="12.75">
      <c r="A19" s="2" t="s">
        <v>129</v>
      </c>
      <c r="B19">
        <v>22.8</v>
      </c>
      <c r="C19">
        <v>21.9</v>
      </c>
      <c r="D19">
        <v>21.9</v>
      </c>
      <c r="E19">
        <v>21.5</v>
      </c>
      <c r="F19" s="64">
        <v>23</v>
      </c>
    </row>
    <row r="20" spans="1:6" ht="12.75">
      <c r="A20" s="2" t="s">
        <v>130</v>
      </c>
      <c r="B20">
        <v>10.2</v>
      </c>
      <c r="C20">
        <v>10.2</v>
      </c>
      <c r="D20">
        <v>9.2</v>
      </c>
      <c r="E20">
        <v>9.1</v>
      </c>
      <c r="F20">
        <v>8.6</v>
      </c>
    </row>
    <row r="21" spans="1:6" ht="12.75">
      <c r="A21" s="2" t="s">
        <v>131</v>
      </c>
      <c r="B21">
        <v>28.2</v>
      </c>
      <c r="C21">
        <v>27.7</v>
      </c>
      <c r="D21">
        <v>29.2</v>
      </c>
      <c r="E21">
        <v>27.9</v>
      </c>
      <c r="F21">
        <v>28.2</v>
      </c>
    </row>
    <row r="22" spans="1:6" ht="12.75">
      <c r="A22" s="2" t="s">
        <v>132</v>
      </c>
      <c r="B22">
        <v>38.3</v>
      </c>
      <c r="C22">
        <v>39.8</v>
      </c>
      <c r="D22">
        <v>39.2</v>
      </c>
      <c r="E22">
        <v>41.2</v>
      </c>
      <c r="F22">
        <v>39.9</v>
      </c>
    </row>
    <row r="23" spans="1:6" ht="12.75">
      <c r="A23" s="66" t="s">
        <v>133</v>
      </c>
      <c r="B23" s="66">
        <v>0.5</v>
      </c>
      <c r="C23" s="66">
        <v>0.4</v>
      </c>
      <c r="D23" s="66">
        <v>0.5</v>
      </c>
      <c r="E23" s="66">
        <v>0.3</v>
      </c>
      <c r="F23">
        <f>100-(F19+F20+F21+F22)</f>
        <v>0.30000000000001137</v>
      </c>
    </row>
    <row r="24" spans="1:6" ht="12.75">
      <c r="A24" s="67" t="s">
        <v>2</v>
      </c>
      <c r="B24" s="68">
        <f>SUM(B19:B23)</f>
        <v>100</v>
      </c>
      <c r="C24" s="68">
        <f>SUM(C19:C23)</f>
        <v>100</v>
      </c>
      <c r="D24" s="68">
        <f>SUM(D19:D23)</f>
        <v>100</v>
      </c>
      <c r="E24" s="68">
        <f>SUM(E19:E23)</f>
        <v>100</v>
      </c>
      <c r="F24" s="68">
        <v>100</v>
      </c>
    </row>
    <row r="25" spans="1:2" ht="12.75">
      <c r="A25" s="16" t="s">
        <v>51</v>
      </c>
      <c r="B25" s="69"/>
    </row>
  </sheetData>
  <sheetProtection/>
  <mergeCells count="3">
    <mergeCell ref="A3:E4"/>
    <mergeCell ref="A7:F7"/>
    <mergeCell ref="A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2.28125" style="2" customWidth="1"/>
    <col min="2" max="2" width="10.7109375" style="2" customWidth="1"/>
    <col min="3" max="5" width="10.28125" style="2" customWidth="1"/>
    <col min="6" max="6" width="0.85546875" style="2" customWidth="1"/>
    <col min="7" max="8" width="10.28125" style="2" customWidth="1"/>
    <col min="9" max="9" width="12.140625" style="2" customWidth="1"/>
    <col min="10" max="16384" width="9.140625" style="2" customWidth="1"/>
  </cols>
  <sheetData>
    <row r="1" spans="1:9" ht="24.75" customHeight="1">
      <c r="A1" s="14" t="s">
        <v>99</v>
      </c>
      <c r="B1" s="14"/>
      <c r="C1" s="1"/>
      <c r="D1" s="1"/>
      <c r="E1" s="1"/>
      <c r="F1" s="1"/>
      <c r="G1" s="1"/>
      <c r="H1" s="1"/>
      <c r="I1" s="1"/>
    </row>
    <row r="2" spans="1:9" ht="19.5" customHeight="1">
      <c r="A2" s="80"/>
      <c r="B2" s="83" t="s">
        <v>116</v>
      </c>
      <c r="C2" s="82" t="s">
        <v>53</v>
      </c>
      <c r="D2" s="82"/>
      <c r="E2" s="82"/>
      <c r="F2" s="22"/>
      <c r="G2" s="82" t="s">
        <v>112</v>
      </c>
      <c r="H2" s="82"/>
      <c r="I2" s="82"/>
    </row>
    <row r="3" spans="1:9" ht="24.75" customHeight="1">
      <c r="A3" s="81"/>
      <c r="B3" s="84"/>
      <c r="C3" s="24" t="s">
        <v>15</v>
      </c>
      <c r="D3" s="24" t="s">
        <v>16</v>
      </c>
      <c r="E3" s="24" t="s">
        <v>17</v>
      </c>
      <c r="F3" s="24"/>
      <c r="G3" s="24" t="s">
        <v>50</v>
      </c>
      <c r="H3" s="24" t="s">
        <v>56</v>
      </c>
      <c r="I3" s="24" t="s">
        <v>18</v>
      </c>
    </row>
    <row r="4" spans="1:9" ht="19.5" customHeight="1">
      <c r="A4" s="77" t="s">
        <v>14</v>
      </c>
      <c r="B4" s="77"/>
      <c r="C4" s="77"/>
      <c r="D4" s="77"/>
      <c r="E4" s="77"/>
      <c r="F4" s="77"/>
      <c r="G4" s="77"/>
      <c r="H4" s="77"/>
      <c r="I4" s="77"/>
    </row>
    <row r="5" spans="1:9" ht="12.75" customHeight="1">
      <c r="A5" s="15" t="s">
        <v>108</v>
      </c>
      <c r="B5" s="40">
        <v>0.2</v>
      </c>
      <c r="C5" s="41">
        <v>9.5</v>
      </c>
      <c r="D5" s="41">
        <v>9.5</v>
      </c>
      <c r="E5" s="41">
        <v>0</v>
      </c>
      <c r="G5" s="41">
        <v>21.6</v>
      </c>
      <c r="H5" s="41">
        <v>20.1</v>
      </c>
      <c r="I5" s="41">
        <v>1.6</v>
      </c>
    </row>
    <row r="6" spans="1:9" ht="12.75" customHeight="1">
      <c r="A6" s="15" t="s">
        <v>111</v>
      </c>
      <c r="B6" s="40">
        <f>'tav2.1 OK'!B6/'tav2.1 OK'!B5*100-100</f>
        <v>-1.0138653927439094</v>
      </c>
      <c r="C6" s="41">
        <f>'tav2.1 OK'!C6/'tav2.1 OK'!B6*1000</f>
        <v>9.42627524723722</v>
      </c>
      <c r="D6" s="41">
        <f>'tav2.1 OK'!D6/'tav2.1 OK'!B6*1000</f>
        <v>10.002092061088184</v>
      </c>
      <c r="E6" s="41">
        <v>-0.6</v>
      </c>
      <c r="G6" s="41">
        <f>'tav2.1 OK'!G6/'tav2.1 OK'!B6*1000</f>
        <v>25.4495431266593</v>
      </c>
      <c r="H6" s="41">
        <f>'tav2.1 OK'!H6/'tav2.1 OK'!B6*1000</f>
        <v>25.96055804829501</v>
      </c>
      <c r="I6" s="41">
        <f>'tav2.1 OK'!I6/'tav2.1 OK'!B6*1000</f>
        <v>-0.5110149216357117</v>
      </c>
    </row>
    <row r="7" spans="1:9" ht="12.75" customHeight="1">
      <c r="A7" s="15" t="s">
        <v>114</v>
      </c>
      <c r="B7" s="40">
        <f>'tav2.1 OK'!B7/'tav2.1 OK'!B6*100-100</f>
        <v>0.0015600455533331115</v>
      </c>
      <c r="C7" s="41">
        <f>'tav2.1 OK'!C7/'tav2.1 OK'!B7*1000</f>
        <v>9.262925975793271</v>
      </c>
      <c r="D7" s="41">
        <f>'tav2.1 OK'!D7/'tav2.1 OK'!B7*1000</f>
        <v>10.248739382855605</v>
      </c>
      <c r="E7" s="41">
        <f>C7-D7</f>
        <v>-0.9858134070623343</v>
      </c>
      <c r="G7" s="41">
        <f>'tav2.1 OK'!G7/'tav2.1 OK'!B7*1000</f>
        <v>26.002553634729434</v>
      </c>
      <c r="H7" s="41">
        <f>'tav2.1 OK'!H7/'tav2.1 OK'!B7*1000</f>
        <v>25.00114001550421</v>
      </c>
      <c r="I7" s="41">
        <f>'tav2.1 OK'!I7/'tav2.1 OK'!B7*1000</f>
        <v>1.0014136192252214</v>
      </c>
    </row>
    <row r="8" spans="1:9" ht="12.75" customHeight="1">
      <c r="A8" s="15" t="s">
        <v>119</v>
      </c>
      <c r="B8" s="40">
        <f>'tav2.1 OK'!B8/'tav2.1 OK'!B7*100-100</f>
        <v>1.9001258417114428</v>
      </c>
      <c r="C8" s="41">
        <f>'tav2.1 OK'!C8/'tav2.1 OK'!B8*1000</f>
        <v>8.732983351904057</v>
      </c>
      <c r="D8" s="41">
        <f>'tav2.1 OK'!D8/'tav2.1 OK'!B8*1000</f>
        <v>9.743201927717655</v>
      </c>
      <c r="E8" s="41">
        <f>C8-D8</f>
        <v>-1.0102185758135978</v>
      </c>
      <c r="G8" s="41">
        <f>'tav2.1 OK'!G8/'tav2.1 OK'!B8*1000</f>
        <v>45.4985017479117</v>
      </c>
      <c r="H8" s="41">
        <f>'tav2.1 OK'!H8/'tav2.1 OK'!B8*1000</f>
        <v>25.841340138258825</v>
      </c>
      <c r="I8" s="41">
        <f>G8-H8</f>
        <v>19.657161609652878</v>
      </c>
    </row>
    <row r="9" spans="1:9" ht="12.75" customHeight="1">
      <c r="A9" s="15" t="s">
        <v>121</v>
      </c>
      <c r="B9" s="40">
        <v>0.1</v>
      </c>
      <c r="C9" s="41">
        <f>'tav2.1 OK'!C9/'tav2.1 OK'!B9*1000</f>
        <v>8.812901604059638</v>
      </c>
      <c r="D9" s="41">
        <f>'tav2.1 OK'!D9/'tav2.1 OK'!B9*1000</f>
        <v>9.753381722203892</v>
      </c>
      <c r="E9" s="41">
        <f>C9-D9</f>
        <v>-0.9404801181442544</v>
      </c>
      <c r="G9" s="41">
        <f>'tav2.1 OK'!G9/'tav2.1 OK'!B9*1000</f>
        <v>21.27146470597477</v>
      </c>
      <c r="H9" s="41">
        <f>'tav2.1 OK'!H9/'tav2.1 OK'!B9*1000</f>
        <v>20.892051970903836</v>
      </c>
      <c r="I9" s="41">
        <f>G9-H9</f>
        <v>0.3794127350709324</v>
      </c>
    </row>
    <row r="10" spans="1:9" ht="19.5" customHeight="1">
      <c r="A10" s="78" t="s">
        <v>122</v>
      </c>
      <c r="B10" s="78"/>
      <c r="C10" s="78"/>
      <c r="D10" s="78"/>
      <c r="E10" s="78"/>
      <c r="F10" s="78"/>
      <c r="G10" s="78"/>
      <c r="H10" s="78"/>
      <c r="I10" s="78"/>
    </row>
    <row r="11" spans="1:14" ht="12.75" customHeight="1">
      <c r="A11" s="16" t="s">
        <v>5</v>
      </c>
      <c r="B11" s="41">
        <v>-0.24352150363945668</v>
      </c>
      <c r="C11" s="41">
        <f>'tav2.1 OK'!C11/'tav2.1 OK'!B11*1000</f>
        <v>8.187824129289899</v>
      </c>
      <c r="D11" s="41">
        <f>'tav2.1 OK'!D11/'tav2.1 OK'!B11*1000</f>
        <v>9.925447471512358</v>
      </c>
      <c r="E11" s="41">
        <f aca="true" t="shared" si="0" ref="E11:E23">C11-D11</f>
        <v>-1.7376233422224594</v>
      </c>
      <c r="G11" s="41">
        <f>'tav2.1 OK'!G11/'tav2.1 OK'!B11*1000</f>
        <v>17.59064452871992</v>
      </c>
      <c r="H11" s="41">
        <f>'tav2.1 OK'!H11/'tav2.1 OK'!B11*1000</f>
        <v>20.527629997900558</v>
      </c>
      <c r="I11" s="41">
        <f>'tav2.1 OK'!I11/'tav2.1 OK'!B11*1000</f>
        <v>-2.936985469180637</v>
      </c>
      <c r="M11" s="10"/>
      <c r="N11" s="10"/>
    </row>
    <row r="12" spans="1:14" ht="12.75" customHeight="1">
      <c r="A12" s="16" t="s">
        <v>6</v>
      </c>
      <c r="B12" s="41">
        <v>-0.2573426369794447</v>
      </c>
      <c r="C12" s="41">
        <f>'tav2.1 OK'!C12/'tav2.1 OK'!B12*1000</f>
        <v>8.53574869354509</v>
      </c>
      <c r="D12" s="41">
        <f>'tav2.1 OK'!D12/'tav2.1 OK'!B12*1000</f>
        <v>10.254576241497094</v>
      </c>
      <c r="E12" s="41">
        <f t="shared" si="0"/>
        <v>-1.7188275479520048</v>
      </c>
      <c r="G12" s="41">
        <f>'tav2.1 OK'!G12/'tav2.1 OK'!B12*1000</f>
        <v>15.47309724695647</v>
      </c>
      <c r="H12" s="41">
        <f>'tav2.1 OK'!H12/'tav2.1 OK'!B12*1000</f>
        <v>16.334335678626687</v>
      </c>
      <c r="I12" s="41">
        <f>'tav2.1 OK'!I12/'tav2.1 OK'!B12*1000</f>
        <v>-0.8612384316702186</v>
      </c>
      <c r="M12" s="10"/>
      <c r="N12" s="10"/>
    </row>
    <row r="13" spans="1:14" ht="12.75" customHeight="1">
      <c r="A13" s="16" t="s">
        <v>7</v>
      </c>
      <c r="B13" s="41">
        <v>0.10872059255859767</v>
      </c>
      <c r="C13" s="41">
        <f>'tav2.1 OK'!C13/'tav2.1 OK'!B13*1000</f>
        <v>9.695438425594741</v>
      </c>
      <c r="D13" s="41">
        <f>'tav2.1 OK'!D13/'tav2.1 OK'!B13*1000</f>
        <v>8.931729036266795</v>
      </c>
      <c r="E13" s="41">
        <f t="shared" si="0"/>
        <v>0.7637093893279463</v>
      </c>
      <c r="G13" s="41">
        <f>'tav2.1 OK'!G13/'tav2.1 OK'!B13*1000</f>
        <v>26.152346145684955</v>
      </c>
      <c r="H13" s="41">
        <f>'tav2.1 OK'!H13/'tav2.1 OK'!B13*1000</f>
        <v>25.83003034245159</v>
      </c>
      <c r="I13" s="41">
        <f>'tav2.1 OK'!I13/'tav2.1 OK'!B13*1000</f>
        <v>0.3223158032333647</v>
      </c>
      <c r="M13" s="10"/>
      <c r="N13" s="10"/>
    </row>
    <row r="14" spans="1:14" ht="12.75" customHeight="1">
      <c r="A14" s="16" t="s">
        <v>8</v>
      </c>
      <c r="B14" s="41">
        <v>-0.7341002922484563</v>
      </c>
      <c r="C14" s="41">
        <f>'tav2.1 OK'!C14/'tav2.1 OK'!B14*1000</f>
        <v>7.401133243764239</v>
      </c>
      <c r="D14" s="41">
        <f>'tav2.1 OK'!D14/'tav2.1 OK'!B14*1000</f>
        <v>11.402535194812781</v>
      </c>
      <c r="E14" s="41">
        <f t="shared" si="0"/>
        <v>-4.001401951048543</v>
      </c>
      <c r="G14" s="41">
        <f>'tav2.1 OK'!G14/'tav2.1 OK'!B14*1000</f>
        <v>12.687656989310124</v>
      </c>
      <c r="H14" s="41">
        <f>'tav2.1 OK'!H14/'tav2.1 OK'!B14*1000</f>
        <v>16.08154681932356</v>
      </c>
      <c r="I14" s="41">
        <f>'tav2.1 OK'!I14/'tav2.1 OK'!B14*1000</f>
        <v>-3.3938898300134355</v>
      </c>
      <c r="M14" s="10"/>
      <c r="N14" s="10"/>
    </row>
    <row r="15" spans="1:14" ht="12.75" customHeight="1">
      <c r="A15" s="16" t="s">
        <v>9</v>
      </c>
      <c r="B15" s="41">
        <v>-0.4742655053973692</v>
      </c>
      <c r="C15" s="41">
        <f>'tav2.1 OK'!C15/'tav2.1 OK'!B15*1000</f>
        <v>7.915747191986313</v>
      </c>
      <c r="D15" s="41">
        <f>'tav2.1 OK'!D15/'tav2.1 OK'!B15*1000</f>
        <v>11.207259924127843</v>
      </c>
      <c r="E15" s="41">
        <f t="shared" si="0"/>
        <v>-3.2915127321415305</v>
      </c>
      <c r="G15" s="41">
        <f>'tav2.1 OK'!G15/'tav2.1 OK'!B15*1000</f>
        <v>17.543886836428552</v>
      </c>
      <c r="H15" s="41">
        <f>'tav2.1 OK'!H15/'tav2.1 OK'!B15*1000</f>
        <v>19.017629119039945</v>
      </c>
      <c r="I15" s="41">
        <f>'tav2.1 OK'!I15/'tav2.1 OK'!B15*1000</f>
        <v>-1.4737422826113908</v>
      </c>
      <c r="M15" s="10"/>
      <c r="N15" s="10"/>
    </row>
    <row r="16" spans="1:14" ht="12.75" customHeight="1">
      <c r="A16" s="16" t="s">
        <v>10</v>
      </c>
      <c r="B16" s="41">
        <v>0.0726717978548237</v>
      </c>
      <c r="C16" s="41">
        <f>'tav2.1 OK'!C16/'tav2.1 OK'!B16*1000</f>
        <v>9.290848201171148</v>
      </c>
      <c r="D16" s="41">
        <f>'tav2.1 OK'!D16/'tav2.1 OK'!B16*1000</f>
        <v>9.274397289516461</v>
      </c>
      <c r="E16" s="41">
        <f t="shared" si="0"/>
        <v>0.016450911654686706</v>
      </c>
      <c r="G16" s="41">
        <f>'tav2.1 OK'!G16/'tav2.1 OK'!B16*1000</f>
        <v>24.357533146628544</v>
      </c>
      <c r="H16" s="41">
        <f>'tav2.1 OK'!H16/'tav2.1 OK'!B16*1000</f>
        <v>23.647793815240593</v>
      </c>
      <c r="I16" s="41">
        <f>'tav2.1 OK'!I16/'tav2.1 OK'!B16*1000</f>
        <v>0.7097393313879478</v>
      </c>
      <c r="M16" s="10"/>
      <c r="N16" s="10"/>
    </row>
    <row r="17" spans="1:14" ht="12.75" customHeight="1">
      <c r="A17" s="16" t="s">
        <v>11</v>
      </c>
      <c r="B17" s="41">
        <v>0.23063701692700533</v>
      </c>
      <c r="C17" s="41">
        <f>'tav2.1 OK'!C17/'tav2.1 OK'!B17*1000</f>
        <v>8.944050309891123</v>
      </c>
      <c r="D17" s="41">
        <f>'tav2.1 OK'!D17/'tav2.1 OK'!B17*1000</f>
        <v>9.404889915763535</v>
      </c>
      <c r="E17" s="41">
        <f t="shared" si="0"/>
        <v>-0.4608396058724118</v>
      </c>
      <c r="G17" s="41">
        <f>'tav2.1 OK'!G17/'tav2.1 OK'!B17*1000</f>
        <v>16.922531921763856</v>
      </c>
      <c r="H17" s="41">
        <f>'tav2.1 OK'!H17/'tav2.1 OK'!B17*1000</f>
        <v>14.160629249834631</v>
      </c>
      <c r="I17" s="41">
        <f>'tav2.1 OK'!I17/'tav2.1 OK'!B17*1000</f>
        <v>2.7619026719292252</v>
      </c>
      <c r="M17" s="10"/>
      <c r="N17" s="10"/>
    </row>
    <row r="18" spans="1:14" ht="12.75" customHeight="1">
      <c r="A18" s="16" t="s">
        <v>12</v>
      </c>
      <c r="B18" s="41">
        <v>0.0652098200060891</v>
      </c>
      <c r="C18" s="41">
        <f>'tav2.1 OK'!C18/'tav2.1 OK'!B18*1000</f>
        <v>8.679102764427528</v>
      </c>
      <c r="D18" s="41">
        <f>'tav2.1 OK'!D18/'tav2.1 OK'!B18*1000</f>
        <v>9.629459580213817</v>
      </c>
      <c r="E18" s="41">
        <f t="shared" si="0"/>
        <v>-0.9503568157862894</v>
      </c>
      <c r="G18" s="41">
        <f>'tav2.1 OK'!G18/'tav2.1 OK'!B18*1000</f>
        <v>19.520575842176587</v>
      </c>
      <c r="H18" s="41">
        <f>'tav2.1 OK'!H18/'tav2.1 OK'!B18*1000</f>
        <v>17.918545781279697</v>
      </c>
      <c r="I18" s="41">
        <f>'tav2.1 OK'!I18/'tav2.1 OK'!B18*1000</f>
        <v>1.6020300608968898</v>
      </c>
      <c r="M18" s="10"/>
      <c r="N18" s="10"/>
    </row>
    <row r="19" spans="1:14" ht="12.75" customHeight="1">
      <c r="A19" s="16" t="s">
        <v>13</v>
      </c>
      <c r="B19" s="41">
        <v>0.033474721999311896</v>
      </c>
      <c r="C19" s="41">
        <f>'tav2.1 OK'!C19/'tav2.1 OK'!B19*1000</f>
        <v>7.879971395566313</v>
      </c>
      <c r="D19" s="41">
        <f>'tav2.1 OK'!D19/'tav2.1 OK'!B19*1000</f>
        <v>10.339310926526945</v>
      </c>
      <c r="E19" s="41">
        <f t="shared" si="0"/>
        <v>-2.459339530960632</v>
      </c>
      <c r="G19" s="41">
        <f>'tav2.1 OK'!G19/'tav2.1 OK'!B19*1000</f>
        <v>20.852815519738893</v>
      </c>
      <c r="H19" s="41">
        <f>'tav2.1 OK'!H19/'tav2.1 OK'!B19*1000</f>
        <v>18.05884078698865</v>
      </c>
      <c r="I19" s="41">
        <f>'tav2.1 OK'!I19/'tav2.1 OK'!B19*1000</f>
        <v>2.793974732750243</v>
      </c>
      <c r="M19" s="10"/>
      <c r="N19" s="10"/>
    </row>
    <row r="20" spans="1:9" s="3" customFormat="1" ht="19.5" customHeight="1">
      <c r="A20" s="78" t="s">
        <v>123</v>
      </c>
      <c r="B20" s="78"/>
      <c r="C20" s="78"/>
      <c r="D20" s="78"/>
      <c r="E20" s="78"/>
      <c r="F20" s="78"/>
      <c r="G20" s="78"/>
      <c r="H20" s="78"/>
      <c r="I20" s="78"/>
    </row>
    <row r="21" spans="1:16" ht="12.75" customHeight="1">
      <c r="A21" s="16" t="s">
        <v>47</v>
      </c>
      <c r="B21" s="10">
        <v>-0.10246759927488824</v>
      </c>
      <c r="C21" s="41">
        <f>'tav2.1 OK'!C21/'tav2.1 OK'!B21*1000</f>
        <v>8.330139546328535</v>
      </c>
      <c r="D21" s="41">
        <f>'tav2.1 OK'!D21/'tav2.1 OK'!B21*1000</f>
        <v>9.42584925873846</v>
      </c>
      <c r="E21" s="41">
        <f t="shared" si="0"/>
        <v>-1.0957097124099242</v>
      </c>
      <c r="G21" s="41">
        <f>'tav2.1 OK'!G21/'tav2.1 OK'!B21*1000</f>
        <v>22.120124149181837</v>
      </c>
      <c r="H21" s="41">
        <f>'tav2.1 OK'!H21/'tav2.1 OK'!B21*1000</f>
        <v>22.050141467384243</v>
      </c>
      <c r="I21" s="41">
        <f>'tav2.1 OK'!I21/'tav2.1 OK'!B21*1000</f>
        <v>0.06998268179759534</v>
      </c>
      <c r="J21" s="10"/>
      <c r="K21" s="10"/>
      <c r="L21" s="10"/>
      <c r="M21" s="10"/>
      <c r="N21" s="10"/>
      <c r="O21" s="10"/>
      <c r="P21" s="10"/>
    </row>
    <row r="22" spans="1:16" ht="12.75" customHeight="1">
      <c r="A22" s="16" t="s">
        <v>48</v>
      </c>
      <c r="B22" s="10">
        <v>0.08627798643283313</v>
      </c>
      <c r="C22" s="41">
        <f>'tav2.1 OK'!C22/'tav2.1 OK'!B22*1000</f>
        <v>8.233877590720985</v>
      </c>
      <c r="D22" s="41">
        <f>'tav2.1 OK'!D22/'tav2.1 OK'!B22*1000</f>
        <v>10.060430519192067</v>
      </c>
      <c r="E22" s="41">
        <f t="shared" si="0"/>
        <v>-1.8265529284710826</v>
      </c>
      <c r="G22" s="41">
        <f>'tav2.1 OK'!G22/'tav2.1 OK'!B22*1000</f>
        <v>32.72849334326721</v>
      </c>
      <c r="H22" s="41">
        <f>'tav2.1 OK'!H22/'tav2.1 OK'!B22*1000</f>
        <v>30.03990429787187</v>
      </c>
      <c r="I22" s="41">
        <f>'tav2.1 OK'!I22/'tav2.1 OK'!B22*1000</f>
        <v>2.688589045395338</v>
      </c>
      <c r="J22" s="10"/>
      <c r="K22" s="10"/>
      <c r="L22" s="10"/>
      <c r="M22" s="10"/>
      <c r="N22" s="10"/>
      <c r="O22" s="10"/>
      <c r="P22" s="10"/>
    </row>
    <row r="23" spans="1:16" s="4" customFormat="1" ht="12.75" customHeight="1">
      <c r="A23" s="16" t="s">
        <v>31</v>
      </c>
      <c r="B23" s="10">
        <v>0.021295544315364623</v>
      </c>
      <c r="C23" s="41">
        <f>'tav2.1 OK'!C23/'tav2.1 OK'!B23*1000</f>
        <v>8.266978215467262</v>
      </c>
      <c r="D23" s="41">
        <f>'tav2.1 OK'!D23/'tav2.1 OK'!B23*1000</f>
        <v>9.842223481523634</v>
      </c>
      <c r="E23" s="41">
        <f t="shared" si="0"/>
        <v>-1.5752452660563723</v>
      </c>
      <c r="G23" s="41">
        <f>'tav2.1 OK'!G23/'tav2.1 OK'!B23*1000</f>
        <v>29.080700758469213</v>
      </c>
      <c r="H23" s="41">
        <f>'tav2.1 OK'!H23/'tav2.1 OK'!B23*1000</f>
        <v>27.2925453896245</v>
      </c>
      <c r="I23" s="41">
        <f>'tav2.1 OK'!I23/'tav2.1 OK'!B23*1000</f>
        <v>1.788155368844712</v>
      </c>
      <c r="J23" s="10"/>
      <c r="K23" s="10"/>
      <c r="L23" s="10"/>
      <c r="M23" s="10"/>
      <c r="N23" s="10"/>
      <c r="O23" s="10"/>
      <c r="P23" s="10"/>
    </row>
    <row r="24" spans="1:9" s="4" customFormat="1" ht="26.25" customHeight="1">
      <c r="A24" s="28" t="s">
        <v>101</v>
      </c>
      <c r="B24" s="29">
        <f>+B9/B23*100</f>
        <v>469.5817985166528</v>
      </c>
      <c r="C24" s="29">
        <f aca="true" t="shared" si="1" ref="C24:H24">+C9/C23*100</f>
        <v>106.60366308418439</v>
      </c>
      <c r="D24" s="29">
        <f t="shared" si="1"/>
        <v>99.09734056042804</v>
      </c>
      <c r="E24" s="29">
        <f t="shared" si="1"/>
        <v>59.703726042532224</v>
      </c>
      <c r="F24" s="29"/>
      <c r="G24" s="29">
        <f t="shared" si="1"/>
        <v>73.14632780910499</v>
      </c>
      <c r="H24" s="29">
        <f t="shared" si="1"/>
        <v>76.548565451305</v>
      </c>
      <c r="I24" s="29"/>
    </row>
    <row r="25" spans="1:9" ht="12.75">
      <c r="A25" s="6"/>
      <c r="B25" s="6"/>
      <c r="C25" s="5"/>
      <c r="D25" s="5"/>
      <c r="E25" s="5"/>
      <c r="F25" s="5"/>
      <c r="G25" s="5"/>
      <c r="H25" s="5"/>
      <c r="I25" s="5"/>
    </row>
    <row r="26" spans="1:9" ht="13.5" customHeight="1">
      <c r="A26" s="16" t="s">
        <v>51</v>
      </c>
      <c r="B26" s="16"/>
      <c r="C26" s="16"/>
      <c r="D26" s="16"/>
      <c r="E26" s="16"/>
      <c r="F26" s="16"/>
      <c r="G26" s="16"/>
      <c r="H26" s="16"/>
      <c r="I26" s="16"/>
    </row>
    <row r="27" ht="12.75">
      <c r="A27" s="17" t="s">
        <v>113</v>
      </c>
    </row>
    <row r="28" ht="12.75">
      <c r="A28" s="2" t="s">
        <v>117</v>
      </c>
    </row>
  </sheetData>
  <sheetProtection/>
  <mergeCells count="7">
    <mergeCell ref="A4:I4"/>
    <mergeCell ref="A10:I10"/>
    <mergeCell ref="A20:I20"/>
    <mergeCell ref="A2:A3"/>
    <mergeCell ref="B2:B3"/>
    <mergeCell ref="C2:E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2"/>
  <ignoredErrors>
    <ignoredError sqref="A5 A7:A9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B21" sqref="B21:B23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5" width="10.28125" style="2" customWidth="1"/>
    <col min="6" max="6" width="0.85546875" style="2" customWidth="1"/>
    <col min="7" max="9" width="10.28125" style="2" customWidth="1"/>
    <col min="10" max="10" width="12.57421875" style="2" bestFit="1" customWidth="1"/>
    <col min="11" max="11" width="10.57421875" style="2" bestFit="1" customWidth="1"/>
    <col min="12" max="12" width="11.8515625" style="2" customWidth="1"/>
    <col min="13" max="13" width="11.00390625" style="2" customWidth="1"/>
    <col min="14" max="14" width="11.28125" style="2" bestFit="1" customWidth="1"/>
    <col min="15" max="15" width="9.7109375" style="2" bestFit="1" customWidth="1"/>
    <col min="16" max="16384" width="9.140625" style="2" customWidth="1"/>
  </cols>
  <sheetData>
    <row r="1" spans="1:9" ht="24.75" customHeight="1">
      <c r="A1" s="14" t="s">
        <v>100</v>
      </c>
      <c r="B1" s="14"/>
      <c r="C1" s="1"/>
      <c r="D1" s="1"/>
      <c r="E1" s="1"/>
      <c r="F1" s="1"/>
      <c r="G1" s="1"/>
      <c r="H1" s="1"/>
      <c r="I1" s="1"/>
    </row>
    <row r="2" spans="1:9" ht="19.5" customHeight="1">
      <c r="A2" s="80"/>
      <c r="B2" s="83" t="s">
        <v>49</v>
      </c>
      <c r="C2" s="89" t="s">
        <v>3</v>
      </c>
      <c r="D2" s="89"/>
      <c r="E2" s="89"/>
      <c r="F2" s="23"/>
      <c r="G2" s="89" t="s">
        <v>4</v>
      </c>
      <c r="H2" s="89"/>
      <c r="I2" s="89"/>
    </row>
    <row r="3" spans="1:9" ht="24.75" customHeight="1">
      <c r="A3" s="81"/>
      <c r="B3" s="84"/>
      <c r="C3" s="24" t="s">
        <v>0</v>
      </c>
      <c r="D3" s="24" t="s">
        <v>1</v>
      </c>
      <c r="E3" s="24" t="s">
        <v>17</v>
      </c>
      <c r="F3" s="27"/>
      <c r="G3" s="24" t="s">
        <v>50</v>
      </c>
      <c r="H3" s="24" t="s">
        <v>56</v>
      </c>
      <c r="I3" s="24" t="s">
        <v>18</v>
      </c>
    </row>
    <row r="4" spans="1:9" ht="19.5" customHeight="1">
      <c r="A4" s="77" t="s">
        <v>14</v>
      </c>
      <c r="B4" s="77"/>
      <c r="C4" s="77"/>
      <c r="D4" s="77"/>
      <c r="E4" s="77"/>
      <c r="F4" s="77"/>
      <c r="G4" s="77"/>
      <c r="H4" s="77"/>
      <c r="I4" s="77"/>
    </row>
    <row r="5" spans="1:15" ht="12.75" customHeight="1">
      <c r="A5" s="15" t="s">
        <v>108</v>
      </c>
      <c r="B5" s="38">
        <v>5051065</v>
      </c>
      <c r="C5" s="7">
        <v>48083</v>
      </c>
      <c r="D5" s="7">
        <v>47975</v>
      </c>
      <c r="E5" s="7">
        <f>C5-D5</f>
        <v>108</v>
      </c>
      <c r="F5" s="7"/>
      <c r="G5" s="7">
        <v>109182</v>
      </c>
      <c r="H5" s="7">
        <v>101207</v>
      </c>
      <c r="I5" s="7">
        <f>G5-H5</f>
        <v>7975</v>
      </c>
      <c r="K5" s="7"/>
      <c r="L5" s="38"/>
      <c r="M5" s="38"/>
      <c r="O5" s="53"/>
    </row>
    <row r="6" spans="1:15" ht="12.75" customHeight="1">
      <c r="A6" s="15" t="s">
        <v>111</v>
      </c>
      <c r="B6" s="38">
        <v>4999854</v>
      </c>
      <c r="C6" s="7">
        <v>47130</v>
      </c>
      <c r="D6" s="7">
        <v>50009</v>
      </c>
      <c r="E6" s="7">
        <f>C6-D6</f>
        <v>-2879</v>
      </c>
      <c r="F6" s="7"/>
      <c r="G6" s="7">
        <v>127244</v>
      </c>
      <c r="H6" s="7">
        <v>129799</v>
      </c>
      <c r="I6" s="7">
        <f>G6-H6</f>
        <v>-2555</v>
      </c>
      <c r="K6" s="7"/>
      <c r="L6" s="38"/>
      <c r="M6" s="38"/>
      <c r="O6" s="53"/>
    </row>
    <row r="7" spans="1:15" ht="12.75" customHeight="1">
      <c r="A7" s="15" t="s">
        <v>114</v>
      </c>
      <c r="B7" s="38">
        <v>4999932</v>
      </c>
      <c r="C7" s="7">
        <v>46314</v>
      </c>
      <c r="D7" s="7">
        <v>51243</v>
      </c>
      <c r="E7" s="7">
        <f>C7-D7</f>
        <v>-4929</v>
      </c>
      <c r="F7" s="7"/>
      <c r="G7" s="7">
        <v>130011</v>
      </c>
      <c r="H7" s="7">
        <v>125004</v>
      </c>
      <c r="I7" s="7">
        <f>G7-H7</f>
        <v>5007</v>
      </c>
      <c r="K7" s="7"/>
      <c r="L7" s="38"/>
      <c r="M7" s="38"/>
      <c r="O7" s="53"/>
    </row>
    <row r="8" spans="1:15" ht="12.75" customHeight="1">
      <c r="A8" s="15" t="s">
        <v>119</v>
      </c>
      <c r="B8" s="38">
        <v>5094937</v>
      </c>
      <c r="C8" s="7">
        <v>44494</v>
      </c>
      <c r="D8" s="7">
        <v>49641</v>
      </c>
      <c r="E8" s="7">
        <f>C8-D8</f>
        <v>-5147</v>
      </c>
      <c r="F8" s="7"/>
      <c r="G8" s="7">
        <v>231812</v>
      </c>
      <c r="H8" s="7">
        <v>131660</v>
      </c>
      <c r="I8" s="7">
        <f>G8-H8</f>
        <v>100152</v>
      </c>
      <c r="K8" s="7"/>
      <c r="L8" s="38"/>
      <c r="M8" s="57"/>
      <c r="O8" s="53"/>
    </row>
    <row r="9" spans="1:15" ht="12.75" customHeight="1">
      <c r="A9" s="15" t="s">
        <v>121</v>
      </c>
      <c r="B9" s="38">
        <f>SUM(B11:B19)</f>
        <v>5092080</v>
      </c>
      <c r="C9" s="38">
        <f>SUM(C11:C19)</f>
        <v>44876</v>
      </c>
      <c r="D9" s="38">
        <f>SUM(D11:D19)</f>
        <v>49665</v>
      </c>
      <c r="E9" s="38">
        <f>SUM(E11:E19)</f>
        <v>-4789</v>
      </c>
      <c r="F9" s="38"/>
      <c r="G9" s="38">
        <v>108316</v>
      </c>
      <c r="H9" s="38">
        <v>106384</v>
      </c>
      <c r="I9" s="7">
        <f>G9-H9</f>
        <v>1932</v>
      </c>
      <c r="K9" s="7"/>
      <c r="L9" s="38"/>
      <c r="M9" s="57"/>
      <c r="O9" s="53"/>
    </row>
    <row r="10" spans="1:15" ht="19.5" customHeight="1">
      <c r="A10" s="78" t="s">
        <v>122</v>
      </c>
      <c r="B10" s="78"/>
      <c r="C10" s="78"/>
      <c r="D10" s="78"/>
      <c r="E10" s="78"/>
      <c r="F10" s="78"/>
      <c r="G10" s="78"/>
      <c r="H10" s="78"/>
      <c r="I10" s="85"/>
      <c r="K10" s="39"/>
      <c r="L10" s="38"/>
      <c r="M10" s="57"/>
      <c r="O10" s="53"/>
    </row>
    <row r="11" spans="1:15" ht="12.75" customHeight="1">
      <c r="A11" s="16" t="s">
        <v>5</v>
      </c>
      <c r="B11" s="38">
        <v>447738</v>
      </c>
      <c r="C11" s="38">
        <v>3666</v>
      </c>
      <c r="D11" s="38">
        <v>4444</v>
      </c>
      <c r="E11" s="9">
        <f>+C11-D11</f>
        <v>-778</v>
      </c>
      <c r="F11" s="9"/>
      <c r="G11" s="71">
        <v>7876</v>
      </c>
      <c r="H11" s="71">
        <v>9191</v>
      </c>
      <c r="I11" s="71">
        <f>G11-H11</f>
        <v>-1315</v>
      </c>
      <c r="K11" s="12"/>
      <c r="L11" s="38"/>
      <c r="M11" s="57"/>
      <c r="O11" s="53"/>
    </row>
    <row r="12" spans="1:15" ht="12.75" customHeight="1">
      <c r="A12" s="16" t="s">
        <v>6</v>
      </c>
      <c r="B12" s="38">
        <v>274024</v>
      </c>
      <c r="C12" s="38">
        <v>2339</v>
      </c>
      <c r="D12" s="38">
        <v>2810</v>
      </c>
      <c r="E12" s="9">
        <f aca="true" t="shared" si="0" ref="E12:E19">+C12-D12</f>
        <v>-471</v>
      </c>
      <c r="F12" s="9"/>
      <c r="G12" s="71">
        <v>4240</v>
      </c>
      <c r="H12" s="71">
        <v>4476</v>
      </c>
      <c r="I12" s="71">
        <f aca="true" t="shared" si="1" ref="I12:I19">G12-H12</f>
        <v>-236</v>
      </c>
      <c r="K12" s="7"/>
      <c r="L12" s="38"/>
      <c r="M12" s="7"/>
      <c r="O12" s="53"/>
    </row>
    <row r="13" spans="1:15" ht="12.75" customHeight="1">
      <c r="A13" s="16" t="s">
        <v>7</v>
      </c>
      <c r="B13" s="38">
        <v>1116917</v>
      </c>
      <c r="C13" s="38">
        <v>10829</v>
      </c>
      <c r="D13" s="38">
        <v>9976</v>
      </c>
      <c r="E13" s="9">
        <f t="shared" si="0"/>
        <v>853</v>
      </c>
      <c r="F13" s="9"/>
      <c r="G13" s="71">
        <v>29210</v>
      </c>
      <c r="H13" s="71">
        <v>28850</v>
      </c>
      <c r="I13" s="71">
        <f t="shared" si="1"/>
        <v>360</v>
      </c>
      <c r="K13" s="7"/>
      <c r="L13" s="38"/>
      <c r="M13" s="7"/>
      <c r="O13" s="53"/>
    </row>
    <row r="14" spans="1:13" ht="12.75" customHeight="1">
      <c r="A14" s="16" t="s">
        <v>8</v>
      </c>
      <c r="B14" s="38">
        <v>171190</v>
      </c>
      <c r="C14" s="38">
        <v>1267</v>
      </c>
      <c r="D14" s="38">
        <v>1952</v>
      </c>
      <c r="E14" s="9">
        <f t="shared" si="0"/>
        <v>-685</v>
      </c>
      <c r="F14" s="9"/>
      <c r="G14" s="71">
        <v>2172</v>
      </c>
      <c r="H14" s="71">
        <v>2753</v>
      </c>
      <c r="I14" s="71">
        <f t="shared" si="1"/>
        <v>-581</v>
      </c>
      <c r="K14" s="7"/>
      <c r="L14" s="38"/>
      <c r="M14" s="7"/>
    </row>
    <row r="15" spans="1:13" ht="12.75" customHeight="1">
      <c r="A15" s="16" t="s">
        <v>9</v>
      </c>
      <c r="B15" s="38">
        <v>645296</v>
      </c>
      <c r="C15" s="38">
        <v>5108</v>
      </c>
      <c r="D15" s="38">
        <v>7232</v>
      </c>
      <c r="E15" s="9">
        <f t="shared" si="0"/>
        <v>-2124</v>
      </c>
      <c r="F15" s="9"/>
      <c r="G15" s="72">
        <v>11321</v>
      </c>
      <c r="H15" s="72">
        <v>12272</v>
      </c>
      <c r="I15" s="71">
        <f t="shared" si="1"/>
        <v>-951</v>
      </c>
      <c r="K15" s="7"/>
      <c r="L15" s="38"/>
      <c r="M15" s="7"/>
    </row>
    <row r="16" spans="1:13" ht="12.75" customHeight="1">
      <c r="A16" s="16" t="s">
        <v>10</v>
      </c>
      <c r="B16" s="38">
        <v>1276525</v>
      </c>
      <c r="C16" s="38">
        <v>11860</v>
      </c>
      <c r="D16" s="38">
        <v>11839</v>
      </c>
      <c r="E16" s="9">
        <f t="shared" si="0"/>
        <v>21</v>
      </c>
      <c r="F16" s="9"/>
      <c r="G16" s="71">
        <v>31093</v>
      </c>
      <c r="H16" s="71">
        <v>30187</v>
      </c>
      <c r="I16" s="71">
        <f t="shared" si="1"/>
        <v>906</v>
      </c>
      <c r="K16" s="7"/>
      <c r="L16" s="38"/>
      <c r="M16" s="7"/>
    </row>
    <row r="17" spans="1:13" ht="12.75" customHeight="1">
      <c r="A17" s="16" t="s">
        <v>11</v>
      </c>
      <c r="B17" s="38">
        <v>318983</v>
      </c>
      <c r="C17" s="38">
        <v>2853</v>
      </c>
      <c r="D17" s="38">
        <v>3000</v>
      </c>
      <c r="E17" s="9">
        <f t="shared" si="0"/>
        <v>-147</v>
      </c>
      <c r="F17" s="9"/>
      <c r="G17" s="71">
        <v>5398</v>
      </c>
      <c r="H17" s="71">
        <v>4517</v>
      </c>
      <c r="I17" s="71">
        <f t="shared" si="1"/>
        <v>881</v>
      </c>
      <c r="K17" s="7"/>
      <c r="L17" s="38"/>
      <c r="M17" s="7"/>
    </row>
    <row r="18" spans="1:13" ht="12.75" customHeight="1">
      <c r="A18" s="16" t="s">
        <v>12</v>
      </c>
      <c r="B18" s="38">
        <v>405111</v>
      </c>
      <c r="C18" s="38">
        <v>3516</v>
      </c>
      <c r="D18" s="38">
        <v>3901</v>
      </c>
      <c r="E18" s="9">
        <f t="shared" si="0"/>
        <v>-385</v>
      </c>
      <c r="F18" s="9"/>
      <c r="G18" s="71">
        <v>7908</v>
      </c>
      <c r="H18" s="71">
        <v>7259</v>
      </c>
      <c r="I18" s="71">
        <f t="shared" si="1"/>
        <v>649</v>
      </c>
      <c r="K18" s="7"/>
      <c r="L18" s="38"/>
      <c r="M18" s="7"/>
    </row>
    <row r="19" spans="1:13" ht="12.75" customHeight="1">
      <c r="A19" s="16" t="s">
        <v>13</v>
      </c>
      <c r="B19" s="38">
        <v>436296</v>
      </c>
      <c r="C19" s="38">
        <v>3438</v>
      </c>
      <c r="D19" s="38">
        <v>4511</v>
      </c>
      <c r="E19" s="9">
        <f t="shared" si="0"/>
        <v>-1073</v>
      </c>
      <c r="F19" s="9"/>
      <c r="G19" s="71">
        <v>9098</v>
      </c>
      <c r="H19" s="71">
        <v>7879</v>
      </c>
      <c r="I19" s="71">
        <f t="shared" si="1"/>
        <v>1219</v>
      </c>
      <c r="K19" s="7"/>
      <c r="L19" s="38"/>
      <c r="M19" s="7"/>
    </row>
    <row r="20" spans="1:13" s="3" customFormat="1" ht="19.5" customHeight="1">
      <c r="A20" s="78" t="s">
        <v>123</v>
      </c>
      <c r="B20" s="78"/>
      <c r="C20" s="78"/>
      <c r="D20" s="78"/>
      <c r="E20" s="78"/>
      <c r="F20" s="78"/>
      <c r="G20" s="78"/>
      <c r="H20" s="78"/>
      <c r="I20" s="85"/>
      <c r="K20" s="7"/>
      <c r="L20" s="38"/>
      <c r="M20" s="7"/>
    </row>
    <row r="21" spans="1:15" ht="12.75" customHeight="1">
      <c r="A21" s="16" t="s">
        <v>47</v>
      </c>
      <c r="B21" s="9">
        <v>20905172</v>
      </c>
      <c r="C21" s="9">
        <v>174143</v>
      </c>
      <c r="D21" s="9">
        <v>197049</v>
      </c>
      <c r="E21" s="9">
        <f>+C21-D21</f>
        <v>-22906</v>
      </c>
      <c r="F21" s="9"/>
      <c r="G21" s="71">
        <v>462425</v>
      </c>
      <c r="H21" s="71">
        <v>460962</v>
      </c>
      <c r="I21" s="71">
        <f>G21-H21</f>
        <v>1463</v>
      </c>
      <c r="J21" s="12"/>
      <c r="K21" s="7"/>
      <c r="L21" s="9"/>
      <c r="M21" s="57"/>
      <c r="N21" s="44"/>
      <c r="O21" s="9"/>
    </row>
    <row r="22" spans="1:15" ht="12.75" customHeight="1">
      <c r="A22" s="16" t="s">
        <v>48</v>
      </c>
      <c r="B22" s="9">
        <f>+B23-B21</f>
        <v>39890440</v>
      </c>
      <c r="C22" s="9">
        <f>+C23-C21</f>
        <v>328453</v>
      </c>
      <c r="D22" s="9">
        <f>+D23-D21</f>
        <v>401315</v>
      </c>
      <c r="E22" s="9">
        <f>+C22-D22</f>
        <v>-72862</v>
      </c>
      <c r="F22" s="9"/>
      <c r="G22" s="9">
        <f>+G23-G21</f>
        <v>1305554</v>
      </c>
      <c r="H22" s="9">
        <f>+H23-H21</f>
        <v>1198305</v>
      </c>
      <c r="I22" s="71">
        <f>G22-H22</f>
        <v>107249</v>
      </c>
      <c r="J22" s="12"/>
      <c r="K22" s="7"/>
      <c r="L22" s="9"/>
      <c r="M22" s="57"/>
      <c r="N22" s="44"/>
      <c r="O22" s="9"/>
    </row>
    <row r="23" spans="1:15" s="4" customFormat="1" ht="12.75" customHeight="1">
      <c r="A23" s="16" t="s">
        <v>31</v>
      </c>
      <c r="B23" s="9">
        <v>60795612</v>
      </c>
      <c r="C23" s="9">
        <v>502596</v>
      </c>
      <c r="D23" s="9">
        <v>598364</v>
      </c>
      <c r="E23" s="9">
        <f>+C23-D23</f>
        <v>-95768</v>
      </c>
      <c r="F23" s="9"/>
      <c r="G23" s="71">
        <v>1767979</v>
      </c>
      <c r="H23" s="71">
        <v>1659267</v>
      </c>
      <c r="I23" s="71">
        <f>G23-H23</f>
        <v>108712</v>
      </c>
      <c r="J23" s="12"/>
      <c r="K23" s="7"/>
      <c r="L23" s="9"/>
      <c r="M23" s="57"/>
      <c r="N23" s="44"/>
      <c r="O23" s="9"/>
    </row>
    <row r="24" spans="1:9" s="4" customFormat="1" ht="24.75" customHeight="1">
      <c r="A24" s="18" t="s">
        <v>101</v>
      </c>
      <c r="B24" s="13">
        <f>+B9/B23*100</f>
        <v>8.375736064635717</v>
      </c>
      <c r="C24" s="13">
        <f aca="true" t="shared" si="2" ref="C24:I24">+C9/C23*100</f>
        <v>8.928841455164784</v>
      </c>
      <c r="D24" s="13">
        <f t="shared" si="2"/>
        <v>8.30013169241465</v>
      </c>
      <c r="E24" s="13">
        <f t="shared" si="2"/>
        <v>5.000626514075683</v>
      </c>
      <c r="F24" s="13"/>
      <c r="G24" s="13">
        <f t="shared" si="2"/>
        <v>6.126543358263871</v>
      </c>
      <c r="H24" s="13">
        <f t="shared" si="2"/>
        <v>6.411505803466229</v>
      </c>
      <c r="I24" s="13">
        <f t="shared" si="2"/>
        <v>1.777172713223931</v>
      </c>
    </row>
    <row r="25" spans="1:9" ht="12.75">
      <c r="A25" s="6"/>
      <c r="B25" s="6"/>
      <c r="C25" s="5"/>
      <c r="D25" s="5"/>
      <c r="E25" s="5"/>
      <c r="F25" s="5"/>
      <c r="G25" s="5"/>
      <c r="H25" s="5"/>
      <c r="I25" s="5"/>
    </row>
    <row r="26" spans="1:10" ht="13.5" customHeight="1">
      <c r="A26" s="16" t="s">
        <v>51</v>
      </c>
      <c r="B26" s="16"/>
      <c r="C26" s="16"/>
      <c r="D26" s="16"/>
      <c r="E26" s="16"/>
      <c r="F26" s="16"/>
      <c r="G26" s="16"/>
      <c r="H26" s="16"/>
      <c r="I26" s="16"/>
      <c r="J26" s="35"/>
    </row>
    <row r="27" spans="1:10" ht="12.75">
      <c r="A27" s="2" t="s">
        <v>115</v>
      </c>
      <c r="J27" s="35"/>
    </row>
    <row r="28" ht="12.75">
      <c r="J28" s="35"/>
    </row>
    <row r="44" ht="22.5" customHeight="1"/>
  </sheetData>
  <sheetProtection/>
  <mergeCells count="7">
    <mergeCell ref="A4:I4"/>
    <mergeCell ref="A10:I10"/>
    <mergeCell ref="A20:I20"/>
    <mergeCell ref="A2:A3"/>
    <mergeCell ref="B2:B3"/>
    <mergeCell ref="C2:E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2"/>
  <ignoredErrors>
    <ignoredError sqref="A5 A7:A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9" sqref="A19:F19"/>
    </sheetView>
  </sheetViews>
  <sheetFormatPr defaultColWidth="9.140625" defaultRowHeight="12.75"/>
  <cols>
    <col min="1" max="1" width="24.8515625" style="2" customWidth="1"/>
    <col min="2" max="16384" width="9.140625" style="2" customWidth="1"/>
  </cols>
  <sheetData>
    <row r="1" ht="24.75" customHeight="1">
      <c r="A1" s="14" t="s">
        <v>106</v>
      </c>
    </row>
    <row r="2" spans="1:6" ht="24.75" customHeight="1">
      <c r="A2" s="25"/>
      <c r="B2" s="31">
        <v>2010</v>
      </c>
      <c r="C2" s="31" t="s">
        <v>109</v>
      </c>
      <c r="D2" s="31">
        <v>2012</v>
      </c>
      <c r="E2" s="31">
        <v>2013</v>
      </c>
      <c r="F2" s="31" t="s">
        <v>121</v>
      </c>
    </row>
    <row r="3" spans="1:6" ht="15" customHeight="1">
      <c r="A3" s="77" t="s">
        <v>14</v>
      </c>
      <c r="B3" s="77"/>
      <c r="C3" s="77"/>
      <c r="D3" s="77"/>
      <c r="E3" s="77"/>
      <c r="F3" s="77"/>
    </row>
    <row r="4" spans="1:6" ht="15.75" customHeight="1">
      <c r="A4" s="20" t="s">
        <v>75</v>
      </c>
      <c r="B4" s="35">
        <v>24.8</v>
      </c>
      <c r="C4" s="35">
        <v>23.8</v>
      </c>
      <c r="D4" s="35">
        <v>22.7</v>
      </c>
      <c r="E4" s="35">
        <v>22.7</v>
      </c>
      <c r="F4" s="35">
        <v>24.7</v>
      </c>
    </row>
    <row r="5" spans="1:6" ht="15.75" customHeight="1">
      <c r="A5" s="20" t="s">
        <v>34</v>
      </c>
      <c r="B5" s="35">
        <v>97.6</v>
      </c>
      <c r="C5" s="35">
        <v>96.4</v>
      </c>
      <c r="D5" s="35">
        <v>96.4</v>
      </c>
      <c r="E5" s="35">
        <v>97.2</v>
      </c>
      <c r="F5" s="35">
        <v>96.5</v>
      </c>
    </row>
    <row r="6" spans="1:6" ht="15.75" customHeight="1">
      <c r="A6" s="20" t="s">
        <v>35</v>
      </c>
      <c r="B6" s="35">
        <v>27.6</v>
      </c>
      <c r="C6" s="35">
        <v>27.2</v>
      </c>
      <c r="D6" s="35">
        <v>26.5</v>
      </c>
      <c r="E6" s="35">
        <v>26.2</v>
      </c>
      <c r="F6" s="35">
        <v>23.9</v>
      </c>
    </row>
    <row r="7" spans="1:6" ht="15.75" customHeight="1">
      <c r="A7" s="20" t="s">
        <v>76</v>
      </c>
      <c r="B7" s="35">
        <v>43.7</v>
      </c>
      <c r="C7" s="35">
        <v>44.1</v>
      </c>
      <c r="D7" s="35">
        <v>39.6</v>
      </c>
      <c r="E7" s="35">
        <v>37.8</v>
      </c>
      <c r="F7" s="35">
        <v>32</v>
      </c>
    </row>
    <row r="8" spans="1:6" ht="15.75" customHeight="1">
      <c r="A8" s="20" t="s">
        <v>36</v>
      </c>
      <c r="B8" s="35">
        <v>47.4</v>
      </c>
      <c r="C8" s="35">
        <v>49.3</v>
      </c>
      <c r="D8" s="35">
        <v>47.7</v>
      </c>
      <c r="E8" s="35">
        <v>54</v>
      </c>
      <c r="F8" s="35">
        <v>50.2</v>
      </c>
    </row>
    <row r="9" spans="1:6" ht="15.75" customHeight="1">
      <c r="A9" s="20" t="s">
        <v>37</v>
      </c>
      <c r="B9" s="35">
        <v>33.7</v>
      </c>
      <c r="C9" s="35">
        <v>31</v>
      </c>
      <c r="D9" s="35">
        <v>30.1</v>
      </c>
      <c r="E9" s="35">
        <v>29.1</v>
      </c>
      <c r="F9" s="35">
        <v>30.8</v>
      </c>
    </row>
    <row r="10" spans="1:6" ht="15.75" customHeight="1">
      <c r="A10" s="20" t="s">
        <v>44</v>
      </c>
      <c r="B10" s="35">
        <v>23.6</v>
      </c>
      <c r="C10" s="35">
        <v>24.1</v>
      </c>
      <c r="D10" s="35">
        <v>23</v>
      </c>
      <c r="E10" s="35">
        <v>20.4</v>
      </c>
      <c r="F10" s="35">
        <v>20.1</v>
      </c>
    </row>
    <row r="11" spans="1:6" ht="15.75" customHeight="1">
      <c r="A11" s="20" t="s">
        <v>38</v>
      </c>
      <c r="B11" s="35">
        <v>32.2</v>
      </c>
      <c r="C11" s="35">
        <v>26.9</v>
      </c>
      <c r="D11" s="35">
        <v>24.4</v>
      </c>
      <c r="E11" s="35">
        <v>26.6</v>
      </c>
      <c r="F11" s="35">
        <v>24.1</v>
      </c>
    </row>
    <row r="12" spans="1:6" ht="15.75" customHeight="1">
      <c r="A12" s="20" t="s">
        <v>39</v>
      </c>
      <c r="B12" s="35">
        <v>18.5</v>
      </c>
      <c r="C12" s="35">
        <v>16.7</v>
      </c>
      <c r="D12" s="35">
        <v>16.9</v>
      </c>
      <c r="E12" s="35">
        <v>15.8</v>
      </c>
      <c r="F12" s="35">
        <v>16</v>
      </c>
    </row>
    <row r="13" spans="1:6" ht="15.75" customHeight="1">
      <c r="A13" s="20" t="s">
        <v>40</v>
      </c>
      <c r="B13" s="35">
        <v>50.6</v>
      </c>
      <c r="C13" s="35">
        <v>51.7</v>
      </c>
      <c r="D13" s="35">
        <v>53.2</v>
      </c>
      <c r="E13" s="35">
        <v>53.4</v>
      </c>
      <c r="F13" s="35">
        <v>54.5</v>
      </c>
    </row>
    <row r="14" spans="1:6" ht="15.75" customHeight="1">
      <c r="A14" s="20" t="s">
        <v>41</v>
      </c>
      <c r="B14" s="35">
        <v>44.2</v>
      </c>
      <c r="C14" s="35">
        <v>46.6</v>
      </c>
      <c r="D14" s="35">
        <v>48.5</v>
      </c>
      <c r="E14" s="35">
        <v>52</v>
      </c>
      <c r="F14" s="35">
        <v>55.8</v>
      </c>
    </row>
    <row r="15" spans="1:6" ht="15.75" customHeight="1">
      <c r="A15" s="20" t="s">
        <v>42</v>
      </c>
      <c r="B15" s="35">
        <v>3.6</v>
      </c>
      <c r="C15" s="35">
        <v>2.7</v>
      </c>
      <c r="D15" s="35">
        <v>3.3</v>
      </c>
      <c r="E15" s="35">
        <v>2.8</v>
      </c>
      <c r="F15" s="35">
        <v>3.1</v>
      </c>
    </row>
    <row r="16" spans="1:6" ht="15.75" customHeight="1">
      <c r="A16" s="20" t="s">
        <v>43</v>
      </c>
      <c r="B16" s="35">
        <v>4.4</v>
      </c>
      <c r="C16" s="35">
        <v>5</v>
      </c>
      <c r="D16" s="35">
        <v>3.9</v>
      </c>
      <c r="E16" s="35">
        <v>5</v>
      </c>
      <c r="F16" s="35">
        <v>3.3</v>
      </c>
    </row>
    <row r="17" spans="1:6" ht="15.75" customHeight="1">
      <c r="A17" s="20" t="s">
        <v>103</v>
      </c>
      <c r="B17" s="35">
        <v>46.2</v>
      </c>
      <c r="C17" s="35">
        <v>42.7</v>
      </c>
      <c r="D17" s="35">
        <v>36</v>
      </c>
      <c r="E17" s="35">
        <v>41.5</v>
      </c>
      <c r="F17" s="35">
        <v>38.8</v>
      </c>
    </row>
    <row r="18" spans="1:6" ht="15.75" customHeight="1">
      <c r="A18" s="20" t="s">
        <v>45</v>
      </c>
      <c r="B18" s="35">
        <v>29.5</v>
      </c>
      <c r="C18" s="35">
        <v>33.2</v>
      </c>
      <c r="D18" s="35">
        <v>34.2</v>
      </c>
      <c r="E18" s="35">
        <v>30.8</v>
      </c>
      <c r="F18" s="35">
        <v>28.9</v>
      </c>
    </row>
    <row r="19" spans="1:6" ht="15" customHeight="1">
      <c r="A19" s="78" t="s">
        <v>31</v>
      </c>
      <c r="B19" s="78"/>
      <c r="C19" s="78"/>
      <c r="D19" s="78"/>
      <c r="E19" s="78"/>
      <c r="F19" s="78"/>
    </row>
    <row r="20" spans="1:6" ht="15.75" customHeight="1">
      <c r="A20" s="20" t="s">
        <v>75</v>
      </c>
      <c r="B20" s="35">
        <v>43.6</v>
      </c>
      <c r="C20" s="35">
        <v>44.3</v>
      </c>
      <c r="D20" s="35">
        <v>44.4</v>
      </c>
      <c r="E20" s="35">
        <v>46.3</v>
      </c>
      <c r="F20" s="35">
        <v>46.6</v>
      </c>
    </row>
    <row r="21" spans="1:6" ht="15.75" customHeight="1">
      <c r="A21" s="20" t="s">
        <v>34</v>
      </c>
      <c r="B21" s="35">
        <v>97.5</v>
      </c>
      <c r="C21" s="35">
        <v>97.5</v>
      </c>
      <c r="D21" s="35">
        <v>97.5</v>
      </c>
      <c r="E21" s="35">
        <v>97.7</v>
      </c>
      <c r="F21" s="35">
        <v>97.4</v>
      </c>
    </row>
    <row r="22" spans="1:6" ht="15.75" customHeight="1">
      <c r="A22" s="20" t="s">
        <v>35</v>
      </c>
      <c r="B22" s="35">
        <v>28.5</v>
      </c>
      <c r="C22" s="35">
        <v>28.3</v>
      </c>
      <c r="D22" s="35">
        <v>25.2</v>
      </c>
      <c r="E22" s="35">
        <v>27.2</v>
      </c>
      <c r="F22" s="35">
        <v>24</v>
      </c>
    </row>
    <row r="23" spans="1:6" ht="15.75" customHeight="1">
      <c r="A23" s="20" t="s">
        <v>76</v>
      </c>
      <c r="B23" s="35">
        <v>52.4</v>
      </c>
      <c r="C23" s="35">
        <v>51.7</v>
      </c>
      <c r="D23" s="35">
        <v>46.3</v>
      </c>
      <c r="E23" s="35">
        <v>46.1</v>
      </c>
      <c r="F23" s="35">
        <v>42</v>
      </c>
    </row>
    <row r="24" spans="1:6" ht="15.75" customHeight="1">
      <c r="A24" s="20" t="s">
        <v>36</v>
      </c>
      <c r="B24" s="35">
        <v>30.4</v>
      </c>
      <c r="C24" s="35">
        <v>32.9</v>
      </c>
      <c r="D24" s="35">
        <v>32.3</v>
      </c>
      <c r="E24" s="35">
        <v>36.5</v>
      </c>
      <c r="F24" s="35">
        <v>36.6</v>
      </c>
    </row>
    <row r="25" spans="1:6" ht="15.75" customHeight="1">
      <c r="A25" s="20" t="s">
        <v>37</v>
      </c>
      <c r="B25" s="35">
        <v>56.8</v>
      </c>
      <c r="C25" s="35">
        <v>56.3</v>
      </c>
      <c r="D25" s="35">
        <v>54.3</v>
      </c>
      <c r="E25" s="35">
        <v>55.8</v>
      </c>
      <c r="F25" s="35">
        <v>55.3</v>
      </c>
    </row>
    <row r="26" spans="1:6" ht="15.75" customHeight="1">
      <c r="A26" s="20" t="s">
        <v>44</v>
      </c>
      <c r="B26" s="35">
        <v>22.8</v>
      </c>
      <c r="C26" s="35">
        <v>22.1</v>
      </c>
      <c r="D26" s="35">
        <v>20.7</v>
      </c>
      <c r="E26" s="35">
        <v>19.5</v>
      </c>
      <c r="F26" s="35">
        <v>19.3</v>
      </c>
    </row>
    <row r="27" spans="1:6" ht="15.75" customHeight="1">
      <c r="A27" s="20" t="s">
        <v>38</v>
      </c>
      <c r="B27" s="35">
        <v>33.4</v>
      </c>
      <c r="C27" s="35">
        <v>32.1</v>
      </c>
      <c r="D27" s="35">
        <v>30.6</v>
      </c>
      <c r="E27" s="35">
        <v>30.3</v>
      </c>
      <c r="F27" s="35">
        <v>30</v>
      </c>
    </row>
    <row r="28" spans="1:6" ht="15.75" customHeight="1">
      <c r="A28" s="20" t="s">
        <v>39</v>
      </c>
      <c r="B28" s="35">
        <v>21.7</v>
      </c>
      <c r="C28" s="35">
        <v>21.1</v>
      </c>
      <c r="D28" s="35">
        <v>20.3</v>
      </c>
      <c r="E28" s="35">
        <v>20.2</v>
      </c>
      <c r="F28" s="35">
        <v>19.3</v>
      </c>
    </row>
    <row r="29" spans="1:6" ht="15.75" customHeight="1">
      <c r="A29" s="20" t="s">
        <v>40</v>
      </c>
      <c r="B29" s="35">
        <v>57.6</v>
      </c>
      <c r="C29" s="35">
        <v>58.8</v>
      </c>
      <c r="D29" s="35">
        <v>59.3</v>
      </c>
      <c r="E29" s="35">
        <v>62.8</v>
      </c>
      <c r="F29" s="35">
        <v>63.2</v>
      </c>
    </row>
    <row r="30" spans="1:6" ht="15.75" customHeight="1">
      <c r="A30" s="20" t="s">
        <v>41</v>
      </c>
      <c r="B30" s="35">
        <v>52.4</v>
      </c>
      <c r="C30" s="35">
        <v>54.5</v>
      </c>
      <c r="D30" s="35">
        <v>55.5</v>
      </c>
      <c r="E30" s="35">
        <v>60.7</v>
      </c>
      <c r="F30" s="35">
        <v>64</v>
      </c>
    </row>
    <row r="31" spans="1:6" ht="15.75" customHeight="1">
      <c r="A31" s="20" t="s">
        <v>42</v>
      </c>
      <c r="B31" s="35">
        <v>9.9</v>
      </c>
      <c r="C31" s="35">
        <v>9.2</v>
      </c>
      <c r="D31" s="35">
        <v>7.7</v>
      </c>
      <c r="E31" s="35">
        <v>7.9</v>
      </c>
      <c r="F31" s="35">
        <v>7.2</v>
      </c>
    </row>
    <row r="32" spans="1:6" ht="15.75" customHeight="1">
      <c r="A32" s="20" t="s">
        <v>43</v>
      </c>
      <c r="B32" s="35">
        <v>8.8</v>
      </c>
      <c r="C32" s="35">
        <v>8.3</v>
      </c>
      <c r="D32" s="35">
        <v>7.3</v>
      </c>
      <c r="E32" s="35">
        <v>8</v>
      </c>
      <c r="F32" s="35">
        <v>6.8</v>
      </c>
    </row>
    <row r="33" spans="1:6" ht="15.75" customHeight="1">
      <c r="A33" s="20" t="s">
        <v>103</v>
      </c>
      <c r="B33" s="35">
        <v>51.6</v>
      </c>
      <c r="C33" s="35">
        <v>50.2</v>
      </c>
      <c r="D33" s="35">
        <v>44.8</v>
      </c>
      <c r="E33" s="35">
        <v>47.5</v>
      </c>
      <c r="F33" s="35">
        <v>48.1</v>
      </c>
    </row>
    <row r="34" spans="1:6" ht="15.75" customHeight="1">
      <c r="A34" s="20" t="s">
        <v>45</v>
      </c>
      <c r="B34" s="35">
        <v>34.8</v>
      </c>
      <c r="C34" s="35">
        <v>36.4</v>
      </c>
      <c r="D34" s="35">
        <v>33.8</v>
      </c>
      <c r="E34" s="35">
        <v>33.3</v>
      </c>
      <c r="F34" s="35">
        <v>32.2</v>
      </c>
    </row>
    <row r="35" spans="1:6" ht="12.75" customHeight="1">
      <c r="A35" s="21"/>
      <c r="B35" s="36"/>
      <c r="C35" s="36"/>
      <c r="D35" s="36"/>
      <c r="E35" s="36"/>
      <c r="F35" s="36"/>
    </row>
    <row r="36" ht="13.5" customHeight="1">
      <c r="A36" s="16" t="s">
        <v>51</v>
      </c>
    </row>
    <row r="37" ht="12.75">
      <c r="A37" s="20"/>
    </row>
  </sheetData>
  <sheetProtection/>
  <mergeCells count="2">
    <mergeCell ref="A3:F3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2:C2 F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4">
      <selection activeCell="K28" sqref="K28"/>
    </sheetView>
  </sheetViews>
  <sheetFormatPr defaultColWidth="9.140625" defaultRowHeight="12.75"/>
  <cols>
    <col min="1" max="1" width="25.7109375" style="2" customWidth="1"/>
    <col min="2" max="16384" width="9.140625" style="2" customWidth="1"/>
  </cols>
  <sheetData>
    <row r="1" ht="24.75" customHeight="1">
      <c r="A1" s="14" t="s">
        <v>93</v>
      </c>
    </row>
    <row r="2" spans="1:6" ht="24.75" customHeight="1">
      <c r="A2" s="25"/>
      <c r="B2" s="31" t="s">
        <v>109</v>
      </c>
      <c r="C2" s="31" t="s">
        <v>114</v>
      </c>
      <c r="D2" s="31" t="s">
        <v>119</v>
      </c>
      <c r="E2" s="31" t="s">
        <v>121</v>
      </c>
      <c r="F2" s="31" t="s">
        <v>135</v>
      </c>
    </row>
    <row r="3" spans="1:6" ht="15" customHeight="1">
      <c r="A3" s="77" t="s">
        <v>14</v>
      </c>
      <c r="B3" s="77"/>
      <c r="C3" s="77"/>
      <c r="D3" s="77"/>
      <c r="E3" s="77"/>
      <c r="F3" s="77"/>
    </row>
    <row r="4" spans="1:6" ht="18" customHeight="1">
      <c r="A4" s="79" t="s">
        <v>84</v>
      </c>
      <c r="B4" s="79"/>
      <c r="C4" s="79"/>
      <c r="D4" s="79"/>
      <c r="E4" s="79"/>
      <c r="F4" s="79"/>
    </row>
    <row r="5" spans="1:6" ht="12.75" customHeight="1">
      <c r="A5" s="2" t="s">
        <v>69</v>
      </c>
      <c r="B5" s="73">
        <v>3.7</v>
      </c>
      <c r="C5" s="73">
        <v>2.8</v>
      </c>
      <c r="D5" s="73">
        <v>2.9</v>
      </c>
      <c r="E5" s="73">
        <v>3</v>
      </c>
      <c r="F5" s="73">
        <v>3</v>
      </c>
    </row>
    <row r="6" spans="1:6" ht="12.75" customHeight="1">
      <c r="A6" s="2" t="s">
        <v>46</v>
      </c>
      <c r="B6" s="73">
        <v>48.1</v>
      </c>
      <c r="C6" s="73">
        <v>33.8</v>
      </c>
      <c r="D6" s="73">
        <v>32.4</v>
      </c>
      <c r="E6" s="73">
        <v>44.2</v>
      </c>
      <c r="F6" s="73">
        <v>46.1</v>
      </c>
    </row>
    <row r="7" spans="1:6" ht="12.75" customHeight="1">
      <c r="A7" s="2" t="s">
        <v>68</v>
      </c>
      <c r="B7" s="73">
        <v>49.7</v>
      </c>
      <c r="C7" s="73">
        <v>63</v>
      </c>
      <c r="D7" s="73">
        <v>63.5</v>
      </c>
      <c r="E7" s="73">
        <v>35.3</v>
      </c>
      <c r="F7" s="73">
        <v>49.9</v>
      </c>
    </row>
    <row r="8" spans="1:6" ht="15" customHeight="1">
      <c r="A8" s="79" t="s">
        <v>70</v>
      </c>
      <c r="B8" s="79"/>
      <c r="C8" s="79"/>
      <c r="D8" s="79"/>
      <c r="E8" s="79"/>
      <c r="F8" s="79"/>
    </row>
    <row r="9" spans="1:6" ht="12.75" customHeight="1">
      <c r="A9" s="2" t="s">
        <v>71</v>
      </c>
      <c r="B9" s="73">
        <v>56</v>
      </c>
      <c r="C9" s="73">
        <v>66.5</v>
      </c>
      <c r="D9" s="73">
        <v>64.7</v>
      </c>
      <c r="E9" s="73">
        <v>68</v>
      </c>
      <c r="F9" s="70" t="s">
        <v>134</v>
      </c>
    </row>
    <row r="10" spans="1:6" ht="12.75" customHeight="1">
      <c r="A10" s="2" t="s">
        <v>72</v>
      </c>
      <c r="B10" s="73">
        <v>14.5</v>
      </c>
      <c r="C10" s="73">
        <v>13.9</v>
      </c>
      <c r="D10" s="73">
        <v>13.9</v>
      </c>
      <c r="E10" s="70">
        <v>10.9</v>
      </c>
      <c r="F10" s="70" t="s">
        <v>134</v>
      </c>
    </row>
    <row r="11" spans="1:6" ht="12.75" customHeight="1">
      <c r="A11" s="2" t="s">
        <v>91</v>
      </c>
      <c r="B11" s="73">
        <v>26.5</v>
      </c>
      <c r="C11" s="73">
        <v>26.8</v>
      </c>
      <c r="D11" s="73">
        <v>25.2</v>
      </c>
      <c r="E11" s="70">
        <v>26.9</v>
      </c>
      <c r="F11" s="70" t="s">
        <v>134</v>
      </c>
    </row>
    <row r="12" spans="1:6" ht="12.75" customHeight="1">
      <c r="A12" s="2" t="s">
        <v>73</v>
      </c>
      <c r="B12" s="73">
        <v>8.1</v>
      </c>
      <c r="C12" s="73">
        <v>6.5</v>
      </c>
      <c r="D12" s="73">
        <v>6.4</v>
      </c>
      <c r="E12" s="70">
        <v>6.6</v>
      </c>
      <c r="F12" s="70" t="s">
        <v>134</v>
      </c>
    </row>
    <row r="13" spans="1:6" ht="12.75">
      <c r="A13" s="90" t="s">
        <v>104</v>
      </c>
      <c r="B13" s="73">
        <v>27.3</v>
      </c>
      <c r="C13" s="73">
        <v>26.5</v>
      </c>
      <c r="D13" s="73">
        <v>4.2</v>
      </c>
      <c r="E13" s="73">
        <v>15.4</v>
      </c>
      <c r="F13" s="73">
        <v>24.1</v>
      </c>
    </row>
    <row r="14" spans="1:6" ht="15" customHeight="1">
      <c r="A14" s="79" t="s">
        <v>74</v>
      </c>
      <c r="B14" s="79"/>
      <c r="C14" s="79"/>
      <c r="D14" s="79"/>
      <c r="E14" s="79"/>
      <c r="F14" s="79"/>
    </row>
    <row r="15" spans="1:6" ht="12.75">
      <c r="A15" s="90" t="s">
        <v>85</v>
      </c>
      <c r="B15" s="73">
        <v>35.9</v>
      </c>
      <c r="C15" s="73">
        <v>36</v>
      </c>
      <c r="D15" s="73">
        <v>38.2</v>
      </c>
      <c r="E15" s="73">
        <v>39.3</v>
      </c>
      <c r="F15" s="73">
        <v>40.5</v>
      </c>
    </row>
    <row r="16" spans="1:6" ht="12.75" customHeight="1">
      <c r="A16" s="90" t="s">
        <v>86</v>
      </c>
      <c r="B16" s="73">
        <v>39.8</v>
      </c>
      <c r="C16" s="73">
        <v>41.3</v>
      </c>
      <c r="D16" s="73">
        <v>42.4</v>
      </c>
      <c r="E16" s="73">
        <v>28.2</v>
      </c>
      <c r="F16" s="73">
        <v>41.4</v>
      </c>
    </row>
    <row r="17" spans="1:6" ht="12.75" customHeight="1">
      <c r="A17" s="90" t="s">
        <v>92</v>
      </c>
      <c r="B17" s="73">
        <v>30.4</v>
      </c>
      <c r="C17" s="73">
        <v>34.3</v>
      </c>
      <c r="D17" s="73">
        <v>36.1</v>
      </c>
      <c r="E17" s="73">
        <v>26.3</v>
      </c>
      <c r="F17" s="73">
        <v>35.2</v>
      </c>
    </row>
    <row r="18" spans="1:6" ht="12.75" customHeight="1">
      <c r="A18" s="90" t="s">
        <v>87</v>
      </c>
      <c r="B18" s="73">
        <v>43</v>
      </c>
      <c r="C18" s="73">
        <v>42.9</v>
      </c>
      <c r="D18" s="73">
        <v>42.2</v>
      </c>
      <c r="E18" s="73">
        <v>32.5</v>
      </c>
      <c r="F18" s="73">
        <v>41</v>
      </c>
    </row>
    <row r="19" spans="1:6" ht="12.75" customHeight="1">
      <c r="A19" s="90" t="s">
        <v>88</v>
      </c>
      <c r="B19" s="73">
        <v>35.7</v>
      </c>
      <c r="C19" s="73">
        <v>35.7</v>
      </c>
      <c r="D19" s="73">
        <v>35.1</v>
      </c>
      <c r="E19" s="73">
        <v>18.3</v>
      </c>
      <c r="F19" s="73">
        <v>38.1</v>
      </c>
    </row>
    <row r="20" spans="1:6" ht="12.75" customHeight="1">
      <c r="A20" s="90" t="s">
        <v>89</v>
      </c>
      <c r="B20" s="73">
        <v>38.8</v>
      </c>
      <c r="C20" s="73">
        <v>38.1</v>
      </c>
      <c r="D20" s="73">
        <v>39.9</v>
      </c>
      <c r="E20" s="73">
        <v>22.9</v>
      </c>
      <c r="F20" s="73">
        <v>39.1</v>
      </c>
    </row>
    <row r="21" spans="1:6" ht="12.75" customHeight="1">
      <c r="A21" s="90" t="s">
        <v>90</v>
      </c>
      <c r="B21" s="73">
        <v>22.7</v>
      </c>
      <c r="C21" s="73">
        <v>20.7</v>
      </c>
      <c r="D21" s="73">
        <v>27.3</v>
      </c>
      <c r="E21" s="73">
        <v>16</v>
      </c>
      <c r="F21" s="73">
        <v>36.3</v>
      </c>
    </row>
    <row r="22" spans="1:6" ht="12.75" customHeight="1">
      <c r="A22" s="90" t="s">
        <v>138</v>
      </c>
      <c r="B22" s="73">
        <v>41.8</v>
      </c>
      <c r="C22" s="73">
        <v>42.8</v>
      </c>
      <c r="D22" s="73">
        <v>39.8</v>
      </c>
      <c r="E22" s="70" t="s">
        <v>134</v>
      </c>
      <c r="F22" s="70" t="s">
        <v>134</v>
      </c>
    </row>
    <row r="23" spans="1:6" ht="12.75" customHeight="1">
      <c r="A23" s="90" t="s">
        <v>139</v>
      </c>
      <c r="B23" s="73">
        <v>53.8</v>
      </c>
      <c r="C23" s="73">
        <v>57.6</v>
      </c>
      <c r="D23" s="73">
        <v>57</v>
      </c>
      <c r="E23" s="70" t="s">
        <v>134</v>
      </c>
      <c r="F23" s="70" t="s">
        <v>134</v>
      </c>
    </row>
    <row r="24" spans="1:6" ht="15" customHeight="1">
      <c r="A24" s="78" t="s">
        <v>31</v>
      </c>
      <c r="B24" s="78"/>
      <c r="C24" s="78"/>
      <c r="D24" s="78"/>
      <c r="E24" s="78"/>
      <c r="F24" s="78"/>
    </row>
    <row r="25" spans="1:6" ht="15" customHeight="1">
      <c r="A25" s="79" t="s">
        <v>84</v>
      </c>
      <c r="B25" s="79"/>
      <c r="C25" s="79"/>
      <c r="D25" s="79"/>
      <c r="E25" s="79"/>
      <c r="F25" s="79"/>
    </row>
    <row r="26" spans="1:6" ht="12.75" customHeight="1">
      <c r="A26" s="2" t="s">
        <v>69</v>
      </c>
      <c r="B26" s="73">
        <v>5.8</v>
      </c>
      <c r="C26" s="73">
        <v>3.4</v>
      </c>
      <c r="D26" s="73">
        <v>3</v>
      </c>
      <c r="E26" s="73">
        <v>4.2</v>
      </c>
      <c r="F26" s="73">
        <v>5</v>
      </c>
    </row>
    <row r="27" spans="1:6" ht="12.75" customHeight="1">
      <c r="A27" s="2" t="s">
        <v>46</v>
      </c>
      <c r="B27" s="73">
        <v>50.9</v>
      </c>
      <c r="C27" s="73">
        <v>40.5</v>
      </c>
      <c r="D27" s="73">
        <v>38</v>
      </c>
      <c r="E27" s="73">
        <v>47.9</v>
      </c>
      <c r="F27" s="73">
        <v>52.3</v>
      </c>
    </row>
    <row r="28" spans="1:6" ht="12.75" customHeight="1">
      <c r="A28" s="2" t="s">
        <v>68</v>
      </c>
      <c r="B28" s="73">
        <v>43.7</v>
      </c>
      <c r="C28" s="73">
        <v>55.8</v>
      </c>
      <c r="D28" s="73">
        <v>56.6</v>
      </c>
      <c r="E28" s="73">
        <v>35.3</v>
      </c>
      <c r="F28" s="73">
        <v>42.2</v>
      </c>
    </row>
    <row r="29" spans="1:6" ht="15" customHeight="1">
      <c r="A29" s="79" t="s">
        <v>70</v>
      </c>
      <c r="B29" s="79"/>
      <c r="C29" s="79"/>
      <c r="D29" s="79"/>
      <c r="E29" s="79"/>
      <c r="F29" s="79"/>
    </row>
    <row r="30" spans="1:6" ht="12.75" customHeight="1">
      <c r="A30" s="2" t="s">
        <v>71</v>
      </c>
      <c r="B30" s="73">
        <v>56.3</v>
      </c>
      <c r="C30" s="73">
        <v>62.3</v>
      </c>
      <c r="D30" s="73">
        <v>63.4</v>
      </c>
      <c r="E30" s="70">
        <v>64.8</v>
      </c>
      <c r="F30" s="70" t="s">
        <v>134</v>
      </c>
    </row>
    <row r="31" spans="1:6" ht="12.75" customHeight="1">
      <c r="A31" s="2" t="s">
        <v>72</v>
      </c>
      <c r="B31" s="73">
        <v>12.2</v>
      </c>
      <c r="C31" s="73">
        <v>12</v>
      </c>
      <c r="D31" s="73">
        <v>12.4</v>
      </c>
      <c r="E31" s="70">
        <v>11.6</v>
      </c>
      <c r="F31" s="70" t="s">
        <v>134</v>
      </c>
    </row>
    <row r="32" spans="1:6" ht="12.75" customHeight="1">
      <c r="A32" s="2" t="s">
        <v>91</v>
      </c>
      <c r="B32" s="73">
        <v>21.9</v>
      </c>
      <c r="C32" s="73">
        <v>22.4</v>
      </c>
      <c r="D32" s="73">
        <v>22.1</v>
      </c>
      <c r="E32" s="70">
        <v>22.9</v>
      </c>
      <c r="F32" s="70" t="s">
        <v>134</v>
      </c>
    </row>
    <row r="33" spans="1:6" ht="12.75" customHeight="1">
      <c r="A33" s="2" t="s">
        <v>73</v>
      </c>
      <c r="B33" s="73">
        <v>5.4</v>
      </c>
      <c r="C33" s="73">
        <v>4.6</v>
      </c>
      <c r="D33" s="73">
        <v>5.1</v>
      </c>
      <c r="E33" s="70">
        <v>4.7</v>
      </c>
      <c r="F33" s="70" t="s">
        <v>134</v>
      </c>
    </row>
    <row r="34" spans="1:6" ht="12.75">
      <c r="A34" s="90" t="s">
        <v>104</v>
      </c>
      <c r="B34" s="73">
        <v>9.3</v>
      </c>
      <c r="C34" s="73">
        <v>8.9</v>
      </c>
      <c r="D34" s="73">
        <v>9.9</v>
      </c>
      <c r="E34" s="73">
        <v>8.6</v>
      </c>
      <c r="F34" s="73">
        <v>9.2</v>
      </c>
    </row>
    <row r="35" spans="1:6" ht="15" customHeight="1">
      <c r="A35" s="79" t="s">
        <v>74</v>
      </c>
      <c r="B35" s="79"/>
      <c r="C35" s="79"/>
      <c r="D35" s="79"/>
      <c r="E35" s="79"/>
      <c r="F35" s="79"/>
    </row>
    <row r="36" spans="1:6" ht="12.75">
      <c r="A36" s="90" t="s">
        <v>85</v>
      </c>
      <c r="B36" s="73">
        <v>29.1</v>
      </c>
      <c r="C36" s="73">
        <v>27.6</v>
      </c>
      <c r="D36" s="73">
        <v>28.1</v>
      </c>
      <c r="E36" s="73">
        <v>28.6</v>
      </c>
      <c r="F36" s="73">
        <v>31.6</v>
      </c>
    </row>
    <row r="37" spans="1:6" ht="12.75" customHeight="1">
      <c r="A37" s="90" t="s">
        <v>86</v>
      </c>
      <c r="B37" s="73">
        <v>38</v>
      </c>
      <c r="C37" s="73">
        <v>35.8</v>
      </c>
      <c r="D37" s="73">
        <v>37.2</v>
      </c>
      <c r="E37" s="73">
        <v>35.2</v>
      </c>
      <c r="F37" s="73">
        <v>37.4</v>
      </c>
    </row>
    <row r="38" spans="1:6" ht="12.75" customHeight="1">
      <c r="A38" s="90" t="s">
        <v>92</v>
      </c>
      <c r="B38" s="73">
        <v>28.6</v>
      </c>
      <c r="C38" s="73">
        <v>28.8</v>
      </c>
      <c r="D38" s="73">
        <v>31.2</v>
      </c>
      <c r="E38" s="73">
        <v>30.7</v>
      </c>
      <c r="F38" s="73">
        <v>30.5</v>
      </c>
    </row>
    <row r="39" spans="1:6" ht="12.75" customHeight="1">
      <c r="A39" s="90" t="s">
        <v>87</v>
      </c>
      <c r="B39" s="73">
        <v>41.2</v>
      </c>
      <c r="C39" s="73">
        <v>38.4</v>
      </c>
      <c r="D39" s="73">
        <v>38.1</v>
      </c>
      <c r="E39" s="73">
        <v>36.9</v>
      </c>
      <c r="F39" s="73">
        <v>38.4</v>
      </c>
    </row>
    <row r="40" spans="1:6" ht="12.75" customHeight="1">
      <c r="A40" s="90" t="s">
        <v>88</v>
      </c>
      <c r="B40" s="73">
        <v>36.8</v>
      </c>
      <c r="C40" s="73">
        <v>35.7</v>
      </c>
      <c r="D40" s="73">
        <v>36.7</v>
      </c>
      <c r="E40" s="73">
        <v>34.4</v>
      </c>
      <c r="F40" s="73">
        <v>36.7</v>
      </c>
    </row>
    <row r="41" spans="1:6" ht="12.75" customHeight="1">
      <c r="A41" s="90" t="s">
        <v>89</v>
      </c>
      <c r="B41" s="73">
        <v>32.6</v>
      </c>
      <c r="C41" s="73">
        <v>32</v>
      </c>
      <c r="D41" s="73">
        <v>32.4</v>
      </c>
      <c r="E41" s="73">
        <v>30.6</v>
      </c>
      <c r="F41" s="73">
        <v>31.2</v>
      </c>
    </row>
    <row r="42" spans="1:6" ht="12.75" customHeight="1">
      <c r="A42" s="90" t="s">
        <v>90</v>
      </c>
      <c r="B42" s="73">
        <v>26.6</v>
      </c>
      <c r="C42" s="73">
        <v>26.4</v>
      </c>
      <c r="D42" s="73">
        <v>31</v>
      </c>
      <c r="E42" s="73">
        <v>30</v>
      </c>
      <c r="F42" s="73">
        <v>41.1</v>
      </c>
    </row>
    <row r="43" spans="1:6" ht="12.75" customHeight="1">
      <c r="A43" s="90" t="s">
        <v>138</v>
      </c>
      <c r="B43" s="73">
        <v>31.7</v>
      </c>
      <c r="C43" s="73">
        <v>28.5</v>
      </c>
      <c r="D43" s="73">
        <v>31.5</v>
      </c>
      <c r="E43" s="70" t="s">
        <v>134</v>
      </c>
      <c r="F43" s="70" t="s">
        <v>134</v>
      </c>
    </row>
    <row r="44" spans="1:6" ht="12.75" customHeight="1">
      <c r="A44" s="90" t="s">
        <v>139</v>
      </c>
      <c r="B44" s="73">
        <v>50.2</v>
      </c>
      <c r="C44" s="73">
        <v>45.1</v>
      </c>
      <c r="D44" s="73">
        <v>52.3</v>
      </c>
      <c r="E44" s="70" t="s">
        <v>134</v>
      </c>
      <c r="F44" s="70" t="s">
        <v>134</v>
      </c>
    </row>
    <row r="45" spans="1:6" ht="12.75" customHeight="1">
      <c r="A45" s="21"/>
      <c r="B45" s="36"/>
      <c r="C45" s="36"/>
      <c r="D45" s="36"/>
      <c r="E45" s="36"/>
      <c r="F45" s="36"/>
    </row>
    <row r="46" ht="13.5" customHeight="1">
      <c r="A46" s="16" t="s">
        <v>51</v>
      </c>
    </row>
  </sheetData>
  <sheetProtection/>
  <mergeCells count="8">
    <mergeCell ref="A14:F14"/>
    <mergeCell ref="A25:F25"/>
    <mergeCell ref="A3:F3"/>
    <mergeCell ref="A24:F24"/>
    <mergeCell ref="A29:F29"/>
    <mergeCell ref="A35:F35"/>
    <mergeCell ref="A4:F4"/>
    <mergeCell ref="A8:F8"/>
  </mergeCells>
  <printOptions horizontalCentered="1" verticalCentered="1"/>
  <pageMargins left="0.7874015748031497" right="0.7874015748031497" top="0.984251968503937" bottom="0.73" header="0.5118110236220472" footer="0.5118110236220472"/>
  <pageSetup fitToHeight="1" fitToWidth="1" horizontalDpi="600" verticalDpi="600" orientation="portrait" paperSize="9" r:id="rId2"/>
  <ignoredErrors>
    <ignoredError sqref="B2:F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2.57421875" style="2" customWidth="1"/>
    <col min="2" max="6" width="10.28125" style="2" customWidth="1"/>
    <col min="7" max="7" width="9.7109375" style="2" bestFit="1" customWidth="1"/>
    <col min="8" max="11" width="9.140625" style="2" customWidth="1"/>
    <col min="12" max="12" width="11.28125" style="2" customWidth="1"/>
    <col min="13" max="16384" width="9.140625" style="2" customWidth="1"/>
  </cols>
  <sheetData>
    <row r="1" spans="1:6" ht="24.75" customHeight="1">
      <c r="A1" s="14" t="s">
        <v>94</v>
      </c>
      <c r="B1" s="1"/>
      <c r="C1" s="1"/>
      <c r="D1" s="1"/>
      <c r="E1" s="1"/>
      <c r="F1" s="1"/>
    </row>
    <row r="2" spans="1:6" ht="24.75" customHeight="1">
      <c r="A2" s="80"/>
      <c r="B2" s="82" t="s">
        <v>83</v>
      </c>
      <c r="C2" s="82"/>
      <c r="D2" s="82"/>
      <c r="E2" s="82"/>
      <c r="F2" s="82"/>
    </row>
    <row r="3" spans="1:6" ht="27.75" customHeight="1">
      <c r="A3" s="81"/>
      <c r="B3" s="24" t="s">
        <v>29</v>
      </c>
      <c r="C3" s="24" t="s">
        <v>30</v>
      </c>
      <c r="D3" s="24" t="s">
        <v>2</v>
      </c>
      <c r="E3" s="24" t="s">
        <v>110</v>
      </c>
      <c r="F3" s="24" t="s">
        <v>52</v>
      </c>
    </row>
    <row r="4" spans="1:6" ht="21.75" customHeight="1">
      <c r="A4" s="77" t="s">
        <v>14</v>
      </c>
      <c r="B4" s="77"/>
      <c r="C4" s="77"/>
      <c r="D4" s="77"/>
      <c r="E4" s="77"/>
      <c r="F4" s="77"/>
    </row>
    <row r="5" spans="1:6" ht="12.75" customHeight="1">
      <c r="A5" s="15" t="s">
        <v>108</v>
      </c>
      <c r="B5" s="7">
        <v>68147</v>
      </c>
      <c r="C5" s="7">
        <v>73757</v>
      </c>
      <c r="D5" s="7">
        <f>B5+C5</f>
        <v>141904</v>
      </c>
      <c r="E5" s="8">
        <f>+C5*100/D5</f>
        <v>51.97668846544143</v>
      </c>
      <c r="F5" s="12">
        <v>14.5</v>
      </c>
    </row>
    <row r="6" spans="1:16" ht="12.75" customHeight="1">
      <c r="A6" s="15" t="s">
        <v>111</v>
      </c>
      <c r="B6" s="7">
        <v>60670</v>
      </c>
      <c r="C6" s="7">
        <v>66077</v>
      </c>
      <c r="D6" s="7">
        <f>B6+C6</f>
        <v>126747</v>
      </c>
      <c r="E6" s="8">
        <f>+C6*100/D6</f>
        <v>52.132989340970596</v>
      </c>
      <c r="F6" s="12">
        <v>16.1</v>
      </c>
      <c r="K6" s="16"/>
      <c r="P6" s="35"/>
    </row>
    <row r="7" spans="1:16" ht="12.75" customHeight="1">
      <c r="A7" s="15" t="s">
        <v>114</v>
      </c>
      <c r="B7" s="7">
        <v>67733</v>
      </c>
      <c r="C7" s="7">
        <v>71677</v>
      </c>
      <c r="D7" s="7">
        <f>B7+C7</f>
        <v>139410</v>
      </c>
      <c r="E7" s="8">
        <f>+C7*100/D7</f>
        <v>51.41453267340937</v>
      </c>
      <c r="F7" s="12">
        <v>16.6</v>
      </c>
      <c r="K7" s="16"/>
      <c r="P7" s="35"/>
    </row>
    <row r="8" spans="1:16" ht="12.75" customHeight="1">
      <c r="A8" s="15" t="s">
        <v>119</v>
      </c>
      <c r="B8" s="7">
        <v>80655</v>
      </c>
      <c r="C8" s="7">
        <v>81753</v>
      </c>
      <c r="D8" s="7">
        <f>B8+C8</f>
        <v>162408</v>
      </c>
      <c r="E8" s="8">
        <f>+C8*100/D8</f>
        <v>50.338037535096795</v>
      </c>
      <c r="F8" s="12">
        <v>13.9</v>
      </c>
      <c r="K8" s="16"/>
      <c r="P8" s="35"/>
    </row>
    <row r="9" spans="1:16" ht="12.75" customHeight="1">
      <c r="A9" s="15" t="s">
        <v>121</v>
      </c>
      <c r="B9" s="7">
        <v>88754</v>
      </c>
      <c r="C9" s="7">
        <v>85362</v>
      </c>
      <c r="D9" s="7">
        <f>B9+C9</f>
        <v>174116</v>
      </c>
      <c r="E9" s="8">
        <f>+C9*100/D9</f>
        <v>49.02593673183395</v>
      </c>
      <c r="F9" s="12">
        <v>12.9</v>
      </c>
      <c r="K9" s="16"/>
      <c r="P9" s="35"/>
    </row>
    <row r="10" spans="1:16" ht="21.75" customHeight="1">
      <c r="A10" s="78" t="s">
        <v>122</v>
      </c>
      <c r="B10" s="78"/>
      <c r="C10" s="78"/>
      <c r="D10" s="78"/>
      <c r="E10" s="78"/>
      <c r="F10" s="78"/>
      <c r="K10" s="16"/>
      <c r="P10" s="35"/>
    </row>
    <row r="11" spans="1:16" ht="12.75" customHeight="1">
      <c r="A11" s="16" t="s">
        <v>5</v>
      </c>
      <c r="B11" s="7">
        <v>7020</v>
      </c>
      <c r="C11" s="7">
        <v>6551</v>
      </c>
      <c r="D11" s="7">
        <f>B11+C11</f>
        <v>13571</v>
      </c>
      <c r="E11" s="44">
        <f aca="true" t="shared" si="0" ref="E11:E19">+C11/D11*100</f>
        <v>48.27205069633778</v>
      </c>
      <c r="F11" s="44">
        <v>14.7</v>
      </c>
      <c r="G11" s="7"/>
      <c r="J11" s="35"/>
      <c r="K11" s="16"/>
      <c r="L11" s="38"/>
      <c r="P11" s="35"/>
    </row>
    <row r="12" spans="1:16" ht="12.75" customHeight="1">
      <c r="A12" s="16" t="s">
        <v>6</v>
      </c>
      <c r="B12" s="7">
        <v>4587</v>
      </c>
      <c r="C12" s="7">
        <v>3418</v>
      </c>
      <c r="D12" s="7">
        <f aca="true" t="shared" si="1" ref="D12:D19">B12+C12</f>
        <v>8005</v>
      </c>
      <c r="E12" s="44">
        <f t="shared" si="0"/>
        <v>42.69831355402873</v>
      </c>
      <c r="F12" s="44">
        <v>12.8</v>
      </c>
      <c r="G12" s="7"/>
      <c r="J12" s="35"/>
      <c r="K12" s="16"/>
      <c r="L12" s="38"/>
      <c r="P12" s="35"/>
    </row>
    <row r="13" spans="1:16" ht="12.75" customHeight="1">
      <c r="A13" s="16" t="s">
        <v>7</v>
      </c>
      <c r="B13" s="7">
        <v>15227</v>
      </c>
      <c r="C13" s="7">
        <v>16559</v>
      </c>
      <c r="D13" s="7">
        <f t="shared" si="1"/>
        <v>31786</v>
      </c>
      <c r="E13" s="44">
        <f t="shared" si="0"/>
        <v>52.09526206506009</v>
      </c>
      <c r="F13" s="44">
        <v>11.3</v>
      </c>
      <c r="G13" s="7"/>
      <c r="J13" s="35"/>
      <c r="K13" s="16"/>
      <c r="L13" s="38"/>
      <c r="P13" s="35"/>
    </row>
    <row r="14" spans="1:16" ht="12.75" customHeight="1">
      <c r="A14" s="16" t="s">
        <v>8</v>
      </c>
      <c r="B14" s="7">
        <v>1308</v>
      </c>
      <c r="C14" s="7">
        <v>1844</v>
      </c>
      <c r="D14" s="7">
        <f t="shared" si="1"/>
        <v>3152</v>
      </c>
      <c r="E14" s="44">
        <f t="shared" si="0"/>
        <v>58.50253807106599</v>
      </c>
      <c r="F14" s="44">
        <v>11</v>
      </c>
      <c r="G14" s="7"/>
      <c r="J14" s="35"/>
      <c r="K14" s="16"/>
      <c r="L14" s="38"/>
      <c r="P14" s="35"/>
    </row>
    <row r="15" spans="1:16" ht="12.75" customHeight="1">
      <c r="A15" s="16" t="s">
        <v>9</v>
      </c>
      <c r="B15" s="7">
        <v>12974</v>
      </c>
      <c r="C15" s="7">
        <v>15120</v>
      </c>
      <c r="D15" s="7">
        <f t="shared" si="1"/>
        <v>28094</v>
      </c>
      <c r="E15" s="44">
        <f t="shared" si="0"/>
        <v>53.819320851427356</v>
      </c>
      <c r="F15" s="44">
        <v>10.7</v>
      </c>
      <c r="G15" s="7"/>
      <c r="J15" s="35"/>
      <c r="K15" s="16"/>
      <c r="L15" s="38"/>
      <c r="P15" s="35"/>
    </row>
    <row r="16" spans="1:16" ht="12.75" customHeight="1">
      <c r="A16" s="16" t="s">
        <v>10</v>
      </c>
      <c r="B16" s="7">
        <v>17946</v>
      </c>
      <c r="C16" s="7">
        <v>17663</v>
      </c>
      <c r="D16" s="7">
        <f t="shared" si="1"/>
        <v>35609</v>
      </c>
      <c r="E16" s="44">
        <f t="shared" si="0"/>
        <v>49.60262854896234</v>
      </c>
      <c r="F16" s="44">
        <v>14.1</v>
      </c>
      <c r="G16" s="7"/>
      <c r="J16" s="35"/>
      <c r="K16" s="16"/>
      <c r="L16" s="38"/>
      <c r="P16" s="35"/>
    </row>
    <row r="17" spans="1:12" ht="12.75" customHeight="1">
      <c r="A17" s="16" t="s">
        <v>11</v>
      </c>
      <c r="B17" s="7">
        <v>13650</v>
      </c>
      <c r="C17" s="7">
        <v>10328</v>
      </c>
      <c r="D17" s="7">
        <f t="shared" si="1"/>
        <v>23978</v>
      </c>
      <c r="E17" s="44">
        <f t="shared" si="0"/>
        <v>43.07281674868629</v>
      </c>
      <c r="F17" s="44">
        <v>15.5</v>
      </c>
      <c r="G17" s="7"/>
      <c r="J17" s="35"/>
      <c r="L17" s="38"/>
    </row>
    <row r="18" spans="1:12" ht="12.75" customHeight="1">
      <c r="A18" s="16" t="s">
        <v>12</v>
      </c>
      <c r="B18" s="7">
        <v>6925</v>
      </c>
      <c r="C18" s="7">
        <v>6594</v>
      </c>
      <c r="D18" s="7">
        <f t="shared" si="1"/>
        <v>13519</v>
      </c>
      <c r="E18" s="44">
        <f t="shared" si="0"/>
        <v>48.77579702640728</v>
      </c>
      <c r="F18" s="44">
        <v>14</v>
      </c>
      <c r="G18" s="7"/>
      <c r="J18" s="35"/>
      <c r="L18" s="38"/>
    </row>
    <row r="19" spans="1:12" ht="12.75" customHeight="1">
      <c r="A19" s="16" t="s">
        <v>13</v>
      </c>
      <c r="B19" s="7">
        <v>9117</v>
      </c>
      <c r="C19" s="7">
        <v>7285</v>
      </c>
      <c r="D19" s="7">
        <f t="shared" si="1"/>
        <v>16402</v>
      </c>
      <c r="E19" s="44">
        <f t="shared" si="0"/>
        <v>44.41531520546275</v>
      </c>
      <c r="F19" s="44">
        <v>11.9</v>
      </c>
      <c r="G19" s="7"/>
      <c r="J19" s="35"/>
      <c r="L19" s="38"/>
    </row>
    <row r="20" spans="1:7" ht="21.75" customHeight="1">
      <c r="A20" s="78" t="s">
        <v>123</v>
      </c>
      <c r="B20" s="78"/>
      <c r="C20" s="78"/>
      <c r="D20" s="78"/>
      <c r="E20" s="78"/>
      <c r="F20" s="78"/>
      <c r="G20" s="38"/>
    </row>
    <row r="21" spans="1:7" ht="12.75" customHeight="1">
      <c r="A21" s="16" t="s">
        <v>47</v>
      </c>
      <c r="B21" s="38">
        <v>357891</v>
      </c>
      <c r="C21" s="38">
        <v>403148</v>
      </c>
      <c r="D21" s="7">
        <f>B21+C21</f>
        <v>761039</v>
      </c>
      <c r="E21" s="44">
        <f>+C21/D21*100</f>
        <v>52.97336930170464</v>
      </c>
      <c r="F21" s="44">
        <v>12</v>
      </c>
      <c r="G21" s="7"/>
    </row>
    <row r="22" spans="1:7" ht="12.75" customHeight="1">
      <c r="A22" s="16" t="s">
        <v>48</v>
      </c>
      <c r="B22" s="7">
        <f>+B23-B21</f>
        <v>2914905</v>
      </c>
      <c r="C22" s="7">
        <f>+C23-C21</f>
        <v>2238493</v>
      </c>
      <c r="D22" s="7">
        <f>B22+C22</f>
        <v>5153398</v>
      </c>
      <c r="E22" s="44">
        <f>+C22/D22*100</f>
        <v>43.43722336213892</v>
      </c>
      <c r="F22" s="44">
        <v>15.6</v>
      </c>
      <c r="G22" s="7"/>
    </row>
    <row r="23" spans="1:7" s="4" customFormat="1" ht="12.75" customHeight="1">
      <c r="A23" s="16" t="s">
        <v>31</v>
      </c>
      <c r="B23" s="7">
        <v>3272796</v>
      </c>
      <c r="C23" s="7">
        <v>2641641</v>
      </c>
      <c r="D23" s="7">
        <f>B23+C23</f>
        <v>5914437</v>
      </c>
      <c r="E23" s="44">
        <f>+C23/D23*100</f>
        <v>44.66428503676681</v>
      </c>
      <c r="F23" s="44">
        <v>15.1</v>
      </c>
      <c r="G23" s="7"/>
    </row>
    <row r="24" spans="1:6" s="4" customFormat="1" ht="24.75" customHeight="1">
      <c r="A24" s="18" t="s">
        <v>101</v>
      </c>
      <c r="B24" s="13">
        <f>+B9/B23*100</f>
        <v>2.711870828490379</v>
      </c>
      <c r="C24" s="13">
        <f>+C9/C23*100</f>
        <v>3.231400481746006</v>
      </c>
      <c r="D24" s="13">
        <f>+D9/D23*100</f>
        <v>2.9439150336709985</v>
      </c>
      <c r="E24" s="13">
        <f>+E9/E23*100</f>
        <v>109.76541254713179</v>
      </c>
      <c r="F24" s="13">
        <f>+F9/F23*100</f>
        <v>85.43046357615894</v>
      </c>
    </row>
    <row r="25" spans="1:6" ht="12.75">
      <c r="A25" s="6"/>
      <c r="B25" s="5"/>
      <c r="C25" s="5"/>
      <c r="D25" s="5"/>
      <c r="E25" s="5"/>
      <c r="F25" s="5"/>
    </row>
    <row r="26" spans="1:6" ht="13.5" customHeight="1">
      <c r="A26" s="16" t="s">
        <v>51</v>
      </c>
      <c r="B26" s="16"/>
      <c r="C26" s="16"/>
      <c r="D26" s="16"/>
      <c r="E26" s="16"/>
      <c r="F26" s="16"/>
    </row>
    <row r="27" ht="12.75">
      <c r="A27" s="17" t="s">
        <v>118</v>
      </c>
    </row>
  </sheetData>
  <sheetProtection/>
  <mergeCells count="5">
    <mergeCell ref="A20:F20"/>
    <mergeCell ref="A4:F4"/>
    <mergeCell ref="A10:F10"/>
    <mergeCell ref="A2:A3"/>
    <mergeCell ref="B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 A7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30" sqref="B30:D30"/>
    </sheetView>
  </sheetViews>
  <sheetFormatPr defaultColWidth="9.140625" defaultRowHeight="12.75"/>
  <cols>
    <col min="1" max="1" width="12.8515625" style="2" customWidth="1"/>
    <col min="2" max="6" width="10.28125" style="2" customWidth="1"/>
    <col min="7" max="7" width="10.57421875" style="2" bestFit="1" customWidth="1"/>
    <col min="8" max="16384" width="9.140625" style="2" customWidth="1"/>
  </cols>
  <sheetData>
    <row r="1" spans="1:6" ht="24.75" customHeight="1">
      <c r="A1" s="14" t="s">
        <v>95</v>
      </c>
      <c r="B1" s="1"/>
      <c r="C1" s="1"/>
      <c r="D1" s="1"/>
      <c r="E1" s="1"/>
      <c r="F1" s="1"/>
    </row>
    <row r="2" spans="1:6" ht="24.75" customHeight="1">
      <c r="A2" s="80"/>
      <c r="B2" s="82" t="s">
        <v>32</v>
      </c>
      <c r="C2" s="82"/>
      <c r="D2" s="82"/>
      <c r="E2" s="83" t="s">
        <v>82</v>
      </c>
      <c r="F2" s="83" t="s">
        <v>33</v>
      </c>
    </row>
    <row r="3" spans="1:6" ht="31.5" customHeight="1">
      <c r="A3" s="81"/>
      <c r="B3" s="24" t="s">
        <v>80</v>
      </c>
      <c r="C3" s="24" t="s">
        <v>81</v>
      </c>
      <c r="D3" s="24" t="s">
        <v>2</v>
      </c>
      <c r="E3" s="84"/>
      <c r="F3" s="84"/>
    </row>
    <row r="4" spans="1:6" ht="21.75" customHeight="1">
      <c r="A4" s="77" t="s">
        <v>14</v>
      </c>
      <c r="B4" s="77"/>
      <c r="C4" s="77"/>
      <c r="D4" s="77"/>
      <c r="E4" s="77"/>
      <c r="F4" s="77"/>
    </row>
    <row r="5" spans="1:9" ht="12.75" customHeight="1">
      <c r="A5" s="15" t="s">
        <v>108</v>
      </c>
      <c r="B5" s="42">
        <v>17017</v>
      </c>
      <c r="C5" s="42">
        <v>5267</v>
      </c>
      <c r="D5" s="39">
        <f>+B5+C5</f>
        <v>22284</v>
      </c>
      <c r="E5" s="34">
        <f>+C5/D5*100</f>
        <v>23.63579249685873</v>
      </c>
      <c r="F5" s="37">
        <v>4.4</v>
      </c>
      <c r="I5" s="39"/>
    </row>
    <row r="6" spans="1:9" ht="12.75" customHeight="1">
      <c r="A6" s="15" t="s">
        <v>109</v>
      </c>
      <c r="B6" s="42">
        <v>15632</v>
      </c>
      <c r="C6" s="42">
        <v>5136</v>
      </c>
      <c r="D6" s="39">
        <f>+B6+C6</f>
        <v>20768</v>
      </c>
      <c r="E6" s="34">
        <f>+C6/D6*100</f>
        <v>24.73035439137134</v>
      </c>
      <c r="F6" s="37">
        <v>4.1</v>
      </c>
      <c r="I6" s="39"/>
    </row>
    <row r="7" spans="1:10" ht="12.75" customHeight="1">
      <c r="A7" s="15" t="s">
        <v>114</v>
      </c>
      <c r="B7" s="42">
        <v>15785</v>
      </c>
      <c r="C7" s="42">
        <v>5296</v>
      </c>
      <c r="D7" s="39">
        <f>+B7+C7</f>
        <v>21081</v>
      </c>
      <c r="E7" s="34">
        <f>+C7/D7*100</f>
        <v>25.122147905697073</v>
      </c>
      <c r="F7" s="37">
        <v>4.2</v>
      </c>
      <c r="I7" s="49"/>
      <c r="J7" s="49"/>
    </row>
    <row r="8" spans="1:10" ht="12.75" customHeight="1">
      <c r="A8" s="15" t="s">
        <v>119</v>
      </c>
      <c r="B8" s="42">
        <v>14881</v>
      </c>
      <c r="C8" s="42">
        <v>5561</v>
      </c>
      <c r="D8" s="39">
        <f>+B8+C8</f>
        <v>20442</v>
      </c>
      <c r="E8" s="34">
        <f>+C8/D8*100</f>
        <v>27.20379610605616</v>
      </c>
      <c r="F8" s="37">
        <f>D8/5094937*1000</f>
        <v>4.012218404270749</v>
      </c>
      <c r="I8" s="49"/>
      <c r="J8" s="49"/>
    </row>
    <row r="9" spans="1:10" ht="12.75" customHeight="1">
      <c r="A9" s="15" t="s">
        <v>121</v>
      </c>
      <c r="B9" s="42">
        <v>13913</v>
      </c>
      <c r="C9" s="42">
        <v>5482</v>
      </c>
      <c r="D9" s="39">
        <f>+B9+C9</f>
        <v>19395</v>
      </c>
      <c r="E9" s="34">
        <f>+C9/D9*100</f>
        <v>28.265016756896106</v>
      </c>
      <c r="F9" s="37">
        <f>D9/5092080*1000</f>
        <v>3.8088561059527737</v>
      </c>
      <c r="I9" s="49"/>
      <c r="J9" s="49"/>
    </row>
    <row r="10" spans="1:9" ht="21.75" customHeight="1">
      <c r="A10" s="78" t="s">
        <v>122</v>
      </c>
      <c r="B10" s="78"/>
      <c r="C10" s="78"/>
      <c r="D10" s="78"/>
      <c r="E10" s="78"/>
      <c r="F10" s="78"/>
      <c r="I10" s="35"/>
    </row>
    <row r="11" spans="1:7" ht="12.75" customHeight="1">
      <c r="A11" s="16" t="s">
        <v>5</v>
      </c>
      <c r="B11" s="9">
        <v>1432</v>
      </c>
      <c r="C11" s="9">
        <v>321</v>
      </c>
      <c r="D11" s="9">
        <f>SUM(B11:C11)</f>
        <v>1753</v>
      </c>
      <c r="E11" s="34">
        <f aca="true" t="shared" si="0" ref="E11:E19">+C11/D11*100</f>
        <v>18.311466058185964</v>
      </c>
      <c r="F11" s="37">
        <f>D11/'tav2.1 OK'!B11*1000</f>
        <v>3.915236142565518</v>
      </c>
      <c r="G11" s="35"/>
    </row>
    <row r="12" spans="1:8" ht="12.75" customHeight="1">
      <c r="A12" s="16" t="s">
        <v>6</v>
      </c>
      <c r="B12" s="9">
        <v>654</v>
      </c>
      <c r="C12" s="9">
        <v>219</v>
      </c>
      <c r="D12" s="9">
        <f>SUM(B12:C12)</f>
        <v>873</v>
      </c>
      <c r="E12" s="34">
        <f t="shared" si="0"/>
        <v>25.085910652920962</v>
      </c>
      <c r="F12" s="37">
        <f>D12/'tav2.1 OK'!B12*1000</f>
        <v>3.1858523341021225</v>
      </c>
      <c r="G12" s="35"/>
      <c r="H12" s="39"/>
    </row>
    <row r="13" spans="1:7" ht="12.75" customHeight="1">
      <c r="A13" s="16" t="s">
        <v>7</v>
      </c>
      <c r="B13" s="9">
        <v>2592</v>
      </c>
      <c r="C13" s="9">
        <v>1459</v>
      </c>
      <c r="D13" s="9">
        <f aca="true" t="shared" si="1" ref="D13:D19">SUM(B13:C13)</f>
        <v>4051</v>
      </c>
      <c r="E13" s="34">
        <f t="shared" si="0"/>
        <v>36.01579856825475</v>
      </c>
      <c r="F13" s="37">
        <f>D13/'tav2.1 OK'!B13*1000</f>
        <v>3.626948108051001</v>
      </c>
      <c r="G13" s="35"/>
    </row>
    <row r="14" spans="1:7" ht="12.75" customHeight="1">
      <c r="A14" s="16" t="s">
        <v>8</v>
      </c>
      <c r="B14" s="9">
        <v>521</v>
      </c>
      <c r="C14" s="9">
        <v>172</v>
      </c>
      <c r="D14" s="9">
        <f t="shared" si="1"/>
        <v>693</v>
      </c>
      <c r="E14" s="34">
        <f t="shared" si="0"/>
        <v>24.81962481962482</v>
      </c>
      <c r="F14" s="37">
        <f>D14/'tav2.1 OK'!B14*1000</f>
        <v>4.048133652666628</v>
      </c>
      <c r="G14" s="35"/>
    </row>
    <row r="15" spans="1:7" ht="12.75" customHeight="1">
      <c r="A15" s="16" t="s">
        <v>9</v>
      </c>
      <c r="B15" s="9">
        <v>1734</v>
      </c>
      <c r="C15" s="9">
        <v>677</v>
      </c>
      <c r="D15" s="9">
        <f t="shared" si="1"/>
        <v>2411</v>
      </c>
      <c r="E15" s="34">
        <f t="shared" si="0"/>
        <v>28.079635006221487</v>
      </c>
      <c r="F15" s="37">
        <f>D15/'tav2.1 OK'!B15*1000</f>
        <v>3.736269866851801</v>
      </c>
      <c r="G15" s="35"/>
    </row>
    <row r="16" spans="1:7" ht="12.75" customHeight="1">
      <c r="A16" s="16" t="s">
        <v>10</v>
      </c>
      <c r="B16" s="9">
        <v>3680</v>
      </c>
      <c r="C16" s="9">
        <v>1374</v>
      </c>
      <c r="D16" s="9">
        <f t="shared" si="1"/>
        <v>5054</v>
      </c>
      <c r="E16" s="34">
        <f t="shared" si="0"/>
        <v>27.186387020182035</v>
      </c>
      <c r="F16" s="37">
        <f>D16/'tav2.1 OK'!B16*1000</f>
        <v>3.959186071561466</v>
      </c>
      <c r="G16" s="35"/>
    </row>
    <row r="17" spans="1:7" ht="12.75" customHeight="1">
      <c r="A17" s="16" t="s">
        <v>11</v>
      </c>
      <c r="B17" s="9">
        <v>957</v>
      </c>
      <c r="C17" s="9">
        <v>367</v>
      </c>
      <c r="D17" s="9">
        <f t="shared" si="1"/>
        <v>1324</v>
      </c>
      <c r="E17" s="34">
        <f t="shared" si="0"/>
        <v>27.719033232628398</v>
      </c>
      <c r="F17" s="37">
        <f>D17/'tav2.1 OK'!B17*1000</f>
        <v>4.150691416156974</v>
      </c>
      <c r="G17" s="35"/>
    </row>
    <row r="18" spans="1:14" ht="12.75" customHeight="1">
      <c r="A18" s="16" t="s">
        <v>12</v>
      </c>
      <c r="B18" s="9">
        <v>1006</v>
      </c>
      <c r="C18" s="9">
        <v>526</v>
      </c>
      <c r="D18" s="9">
        <f t="shared" si="1"/>
        <v>1532</v>
      </c>
      <c r="E18" s="34">
        <f t="shared" si="0"/>
        <v>34.33420365535248</v>
      </c>
      <c r="F18" s="37">
        <f>D18/'tav2.1 OK'!B18*1000</f>
        <v>3.7816795890509023</v>
      </c>
      <c r="G18" s="35"/>
      <c r="H18" s="9"/>
      <c r="I18" s="9"/>
      <c r="J18" s="39"/>
      <c r="K18" s="39"/>
      <c r="L18" s="39"/>
      <c r="M18" s="39"/>
      <c r="N18" s="39"/>
    </row>
    <row r="19" spans="1:13" ht="12.75" customHeight="1">
      <c r="A19" s="16" t="s">
        <v>13</v>
      </c>
      <c r="B19" s="9">
        <v>1337</v>
      </c>
      <c r="C19" s="9">
        <v>367</v>
      </c>
      <c r="D19" s="9">
        <f t="shared" si="1"/>
        <v>1704</v>
      </c>
      <c r="E19" s="34">
        <f t="shared" si="0"/>
        <v>21.537558685446008</v>
      </c>
      <c r="F19" s="37">
        <f>D19/'tav2.1 OK'!B19*1000</f>
        <v>3.9056053688321692</v>
      </c>
      <c r="G19" s="35"/>
      <c r="H19" s="9"/>
      <c r="I19" s="9"/>
      <c r="J19" s="39"/>
      <c r="K19" s="49"/>
      <c r="L19" s="49"/>
      <c r="M19" s="49"/>
    </row>
    <row r="20" spans="1:6" s="3" customFormat="1" ht="21.75" customHeight="1">
      <c r="A20" s="78" t="s">
        <v>123</v>
      </c>
      <c r="B20" s="78"/>
      <c r="C20" s="78"/>
      <c r="D20" s="78"/>
      <c r="E20" s="78"/>
      <c r="F20" s="78"/>
    </row>
    <row r="21" spans="1:9" ht="12.75" customHeight="1">
      <c r="A21" s="16" t="s">
        <v>47</v>
      </c>
      <c r="B21" s="9">
        <v>56442</v>
      </c>
      <c r="C21" s="9">
        <v>20994</v>
      </c>
      <c r="D21" s="9">
        <f>C21+B21</f>
        <v>77436</v>
      </c>
      <c r="E21" s="34">
        <f>+C21/D21*100</f>
        <v>27.111421044475435</v>
      </c>
      <c r="F21" s="34">
        <f>D21/'tav2.1 OK'!B21*1000</f>
        <v>3.7041551248657507</v>
      </c>
      <c r="H21" s="35"/>
      <c r="I21" s="39"/>
    </row>
    <row r="22" spans="1:9" ht="12.75" customHeight="1">
      <c r="A22" s="16" t="s">
        <v>48</v>
      </c>
      <c r="B22" s="9">
        <f>+B23-B21</f>
        <v>51612</v>
      </c>
      <c r="C22" s="9">
        <f>+C23-C21</f>
        <v>60717</v>
      </c>
      <c r="D22" s="9">
        <f>C22+B22</f>
        <v>112329</v>
      </c>
      <c r="E22" s="34">
        <f>+C22/D22*100</f>
        <v>54.05282696365141</v>
      </c>
      <c r="F22" s="34">
        <f>D22/'tav2.1 OK'!B22*1000</f>
        <v>2.8159378537815076</v>
      </c>
      <c r="I22" s="35"/>
    </row>
    <row r="23" spans="1:9" s="4" customFormat="1" ht="12.75" customHeight="1">
      <c r="A23" s="16" t="s">
        <v>31</v>
      </c>
      <c r="B23" s="9">
        <v>108054</v>
      </c>
      <c r="C23" s="9">
        <v>81711</v>
      </c>
      <c r="D23" s="9">
        <f>C23+B23</f>
        <v>189765</v>
      </c>
      <c r="E23" s="34">
        <f>+C23/D23*100</f>
        <v>43.05904671567465</v>
      </c>
      <c r="F23" s="34">
        <f>D23/'tav2.1 OK'!B23*1000</f>
        <v>3.1213601402680182</v>
      </c>
      <c r="H23" s="9"/>
      <c r="I23" s="51"/>
    </row>
    <row r="24" spans="1:9" s="4" customFormat="1" ht="24.75" customHeight="1">
      <c r="A24" s="18" t="s">
        <v>101</v>
      </c>
      <c r="B24" s="13">
        <f>+B9*100/B23</f>
        <v>12.875969422696059</v>
      </c>
      <c r="C24" s="13">
        <f>+C9*100/C23</f>
        <v>6.709011026667156</v>
      </c>
      <c r="D24" s="13">
        <f>+D9*100/D23</f>
        <v>10.220535926013754</v>
      </c>
      <c r="E24" s="13">
        <f>+E9*100/E23</f>
        <v>65.64245823539535</v>
      </c>
      <c r="F24" s="13">
        <f>+F9*100/F23</f>
        <v>122.02552524508508</v>
      </c>
      <c r="I24" s="52"/>
    </row>
    <row r="25" spans="1:6" ht="12.75">
      <c r="A25" s="6"/>
      <c r="B25" s="5"/>
      <c r="C25" s="5"/>
      <c r="D25" s="5"/>
      <c r="E25" s="5"/>
      <c r="F25" s="5"/>
    </row>
    <row r="26" spans="1:6" ht="13.5" customHeight="1">
      <c r="A26" s="16" t="s">
        <v>51</v>
      </c>
      <c r="B26" s="16"/>
      <c r="C26" s="16"/>
      <c r="D26" s="16"/>
      <c r="E26" s="16"/>
      <c r="F26" s="16"/>
    </row>
    <row r="30" spans="2:4" ht="12.75">
      <c r="B30" s="49"/>
      <c r="C30" s="49"/>
      <c r="D30" s="49"/>
    </row>
  </sheetData>
  <sheetProtection/>
  <mergeCells count="7">
    <mergeCell ref="A20:F20"/>
    <mergeCell ref="E2:E3"/>
    <mergeCell ref="F2:F3"/>
    <mergeCell ref="A10:F10"/>
    <mergeCell ref="A2:A3"/>
    <mergeCell ref="B2:D2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2.28125" style="2" customWidth="1"/>
    <col min="2" max="5" width="9.7109375" style="2" customWidth="1"/>
    <col min="6" max="6" width="0.85546875" style="2" customWidth="1"/>
    <col min="7" max="10" width="9.7109375" style="2" customWidth="1"/>
    <col min="11" max="16384" width="9.140625" style="2" customWidth="1"/>
  </cols>
  <sheetData>
    <row r="1" spans="1:10" ht="24.75" customHeight="1">
      <c r="A1" s="14" t="s">
        <v>96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80"/>
      <c r="B2" s="82" t="s">
        <v>29</v>
      </c>
      <c r="C2" s="82"/>
      <c r="D2" s="82"/>
      <c r="E2" s="82"/>
      <c r="F2" s="26"/>
      <c r="G2" s="82" t="s">
        <v>30</v>
      </c>
      <c r="H2" s="82"/>
      <c r="I2" s="82"/>
      <c r="J2" s="82"/>
    </row>
    <row r="3" spans="1:10" ht="24.75" customHeight="1">
      <c r="A3" s="81"/>
      <c r="B3" s="24" t="s">
        <v>21</v>
      </c>
      <c r="C3" s="24" t="s">
        <v>22</v>
      </c>
      <c r="D3" s="24" t="s">
        <v>23</v>
      </c>
      <c r="E3" s="24" t="s">
        <v>24</v>
      </c>
      <c r="F3" s="27"/>
      <c r="G3" s="24" t="s">
        <v>25</v>
      </c>
      <c r="H3" s="24" t="s">
        <v>26</v>
      </c>
      <c r="I3" s="24" t="s">
        <v>27</v>
      </c>
      <c r="J3" s="24" t="s">
        <v>28</v>
      </c>
    </row>
    <row r="4" spans="1:10" ht="21.75" customHeight="1">
      <c r="A4" s="77" t="s">
        <v>14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2.75" customHeight="1">
      <c r="A5" s="15" t="s">
        <v>109</v>
      </c>
      <c r="B5" s="11">
        <v>1119</v>
      </c>
      <c r="C5" s="11">
        <v>1245.8</v>
      </c>
      <c r="D5" s="11">
        <v>20.5</v>
      </c>
      <c r="E5" s="11">
        <v>36.3</v>
      </c>
      <c r="G5" s="11">
        <v>1009.9</v>
      </c>
      <c r="H5" s="11">
        <v>1262</v>
      </c>
      <c r="I5" s="11">
        <v>34.9</v>
      </c>
      <c r="J5" s="11">
        <v>302.6</v>
      </c>
    </row>
    <row r="6" spans="1:10" ht="12.75" customHeight="1">
      <c r="A6" s="15" t="s">
        <v>114</v>
      </c>
      <c r="B6" s="11">
        <f>SUM(B11:B19)</f>
        <v>1131.2</v>
      </c>
      <c r="C6" s="11">
        <f aca="true" t="shared" si="0" ref="C6:J6">SUM(C11:C19)</f>
        <v>1257.1</v>
      </c>
      <c r="D6" s="11">
        <f t="shared" si="0"/>
        <v>25.900000000000002</v>
      </c>
      <c r="E6" s="11">
        <f t="shared" si="0"/>
        <v>57.89999999999999</v>
      </c>
      <c r="F6" s="11"/>
      <c r="G6" s="11">
        <f t="shared" si="0"/>
        <v>1007.5</v>
      </c>
      <c r="H6" s="11">
        <f t="shared" si="0"/>
        <v>1263.6000000000001</v>
      </c>
      <c r="I6" s="11">
        <f t="shared" si="0"/>
        <v>42.699999999999996</v>
      </c>
      <c r="J6" s="11">
        <f t="shared" si="0"/>
        <v>305.6</v>
      </c>
    </row>
    <row r="7" spans="1:10" ht="12.75" customHeight="1">
      <c r="A7" s="15" t="s">
        <v>120</v>
      </c>
      <c r="B7" s="11">
        <v>1102.4</v>
      </c>
      <c r="C7" s="11">
        <v>1235.6</v>
      </c>
      <c r="D7" s="11">
        <v>23.5</v>
      </c>
      <c r="E7" s="11">
        <v>57.2</v>
      </c>
      <c r="F7" s="11"/>
      <c r="G7" s="11">
        <v>992.8</v>
      </c>
      <c r="H7" s="11">
        <v>1246.8</v>
      </c>
      <c r="I7" s="11">
        <v>38.9</v>
      </c>
      <c r="J7" s="11">
        <v>302.7</v>
      </c>
    </row>
    <row r="8" spans="1:10" ht="12.75" customHeight="1">
      <c r="A8" s="15" t="s">
        <v>121</v>
      </c>
      <c r="B8" s="11">
        <v>1129.3</v>
      </c>
      <c r="C8" s="11">
        <v>1259</v>
      </c>
      <c r="D8" s="11">
        <v>24.6</v>
      </c>
      <c r="E8" s="11">
        <v>57.7</v>
      </c>
      <c r="F8" s="11"/>
      <c r="G8" s="11">
        <v>1009.2</v>
      </c>
      <c r="H8" s="11">
        <v>1267.8</v>
      </c>
      <c r="I8" s="11">
        <v>40.9</v>
      </c>
      <c r="J8" s="11">
        <v>306.4</v>
      </c>
    </row>
    <row r="9" spans="1:10" ht="12.75" customHeight="1">
      <c r="A9" s="15" t="s">
        <v>135</v>
      </c>
      <c r="B9" s="11">
        <v>1131.3</v>
      </c>
      <c r="C9" s="11">
        <v>1257.2</v>
      </c>
      <c r="D9" s="11">
        <v>25.8</v>
      </c>
      <c r="E9" s="11">
        <v>57.9</v>
      </c>
      <c r="F9" s="11"/>
      <c r="G9" s="11">
        <v>1007.4</v>
      </c>
      <c r="H9" s="11">
        <v>1263.7</v>
      </c>
      <c r="I9" s="11">
        <v>42.7</v>
      </c>
      <c r="J9" s="11">
        <v>305.9</v>
      </c>
    </row>
    <row r="10" spans="1:10" ht="21.75" customHeight="1">
      <c r="A10" s="78" t="s">
        <v>136</v>
      </c>
      <c r="B10" s="78"/>
      <c r="C10" s="78"/>
      <c r="D10" s="78"/>
      <c r="E10" s="78"/>
      <c r="F10" s="78"/>
      <c r="G10" s="78"/>
      <c r="H10" s="78"/>
      <c r="I10" s="78"/>
      <c r="J10" s="85"/>
    </row>
    <row r="11" spans="1:10" ht="12.75" customHeight="1">
      <c r="A11" s="16" t="s">
        <v>5</v>
      </c>
      <c r="B11" s="11">
        <v>98.2</v>
      </c>
      <c r="C11" s="11">
        <v>112.5</v>
      </c>
      <c r="D11" s="11">
        <v>1.6</v>
      </c>
      <c r="E11" s="11">
        <v>5</v>
      </c>
      <c r="F11" s="11"/>
      <c r="G11" s="11">
        <v>86</v>
      </c>
      <c r="H11" s="11">
        <v>113</v>
      </c>
      <c r="I11" s="11">
        <v>2.3</v>
      </c>
      <c r="J11" s="11">
        <v>29</v>
      </c>
    </row>
    <row r="12" spans="1:10" ht="12.75" customHeight="1">
      <c r="A12" s="16" t="s">
        <v>6</v>
      </c>
      <c r="B12" s="11">
        <v>60</v>
      </c>
      <c r="C12" s="11">
        <v>68.6</v>
      </c>
      <c r="D12" s="11">
        <v>1.3</v>
      </c>
      <c r="E12" s="11">
        <v>3.1</v>
      </c>
      <c r="F12" s="11"/>
      <c r="G12" s="11">
        <v>53.5</v>
      </c>
      <c r="H12" s="11">
        <v>68.2</v>
      </c>
      <c r="I12" s="11">
        <v>2</v>
      </c>
      <c r="J12" s="11">
        <v>17.4</v>
      </c>
    </row>
    <row r="13" spans="1:10" ht="12.75" customHeight="1">
      <c r="A13" s="16" t="s">
        <v>7</v>
      </c>
      <c r="B13" s="11">
        <v>254.6</v>
      </c>
      <c r="C13" s="11">
        <v>270.1</v>
      </c>
      <c r="D13" s="11">
        <v>5.4</v>
      </c>
      <c r="E13" s="11">
        <v>11.7</v>
      </c>
      <c r="F13" s="11"/>
      <c r="G13" s="11">
        <v>229.8</v>
      </c>
      <c r="H13" s="11">
        <v>273.2</v>
      </c>
      <c r="I13" s="11">
        <v>9.8</v>
      </c>
      <c r="J13" s="11">
        <v>62.1</v>
      </c>
    </row>
    <row r="14" spans="1:10" ht="12.75" customHeight="1">
      <c r="A14" s="16" t="s">
        <v>8</v>
      </c>
      <c r="B14" s="11">
        <v>37.1</v>
      </c>
      <c r="C14" s="11">
        <v>42.5</v>
      </c>
      <c r="D14" s="11">
        <v>0.8</v>
      </c>
      <c r="E14" s="11">
        <v>2.2</v>
      </c>
      <c r="F14" s="11"/>
      <c r="G14" s="11">
        <v>33.4</v>
      </c>
      <c r="H14" s="11">
        <v>42.7</v>
      </c>
      <c r="I14" s="11">
        <v>1.2</v>
      </c>
      <c r="J14" s="11">
        <v>11.3</v>
      </c>
    </row>
    <row r="15" spans="1:10" ht="12.75" customHeight="1">
      <c r="A15" s="16" t="s">
        <v>9</v>
      </c>
      <c r="B15" s="11">
        <v>141.3</v>
      </c>
      <c r="C15" s="11">
        <v>156.7</v>
      </c>
      <c r="D15" s="11">
        <v>4.2</v>
      </c>
      <c r="E15" s="11">
        <v>8.5</v>
      </c>
      <c r="F15" s="11">
        <v>314.102</v>
      </c>
      <c r="G15" s="11">
        <v>127.8</v>
      </c>
      <c r="H15" s="11">
        <v>157.6</v>
      </c>
      <c r="I15" s="11">
        <v>6.7</v>
      </c>
      <c r="J15" s="11">
        <v>42.4</v>
      </c>
    </row>
    <row r="16" spans="1:10" ht="12.75" customHeight="1">
      <c r="A16" s="16" t="s">
        <v>10</v>
      </c>
      <c r="B16" s="11">
        <v>282.8</v>
      </c>
      <c r="C16" s="11">
        <v>313.8</v>
      </c>
      <c r="D16" s="11">
        <v>6.5</v>
      </c>
      <c r="E16" s="11">
        <v>14.3</v>
      </c>
      <c r="F16" s="11"/>
      <c r="G16" s="11">
        <v>258.9</v>
      </c>
      <c r="H16" s="11">
        <v>316.7</v>
      </c>
      <c r="I16" s="11">
        <v>11.3</v>
      </c>
      <c r="J16" s="11">
        <v>72.3</v>
      </c>
    </row>
    <row r="17" spans="1:10" ht="12.75" customHeight="1">
      <c r="A17" s="16" t="s">
        <v>11</v>
      </c>
      <c r="B17" s="11">
        <v>71.6</v>
      </c>
      <c r="C17" s="11">
        <v>80.5</v>
      </c>
      <c r="D17" s="11">
        <v>1.7</v>
      </c>
      <c r="E17" s="11">
        <v>3.3</v>
      </c>
      <c r="F17" s="11"/>
      <c r="G17" s="11">
        <v>60.6</v>
      </c>
      <c r="H17" s="11">
        <v>79.9</v>
      </c>
      <c r="I17" s="11">
        <v>2.6</v>
      </c>
      <c r="J17" s="11">
        <v>18.7</v>
      </c>
    </row>
    <row r="18" spans="1:10" ht="12.75" customHeight="1">
      <c r="A18" s="16" t="s">
        <v>12</v>
      </c>
      <c r="B18" s="11">
        <v>90.7</v>
      </c>
      <c r="C18" s="11">
        <v>101.3</v>
      </c>
      <c r="D18" s="11">
        <v>2.6</v>
      </c>
      <c r="E18" s="11">
        <v>4.8</v>
      </c>
      <c r="F18" s="11"/>
      <c r="G18" s="11">
        <v>76.2</v>
      </c>
      <c r="H18" s="11">
        <v>101.4</v>
      </c>
      <c r="I18" s="11">
        <v>4</v>
      </c>
      <c r="J18" s="11">
        <v>24.1</v>
      </c>
    </row>
    <row r="19" spans="1:10" ht="12.75" customHeight="1">
      <c r="A19" s="16" t="s">
        <v>13</v>
      </c>
      <c r="B19" s="11">
        <v>94.9</v>
      </c>
      <c r="C19" s="11">
        <v>111.1</v>
      </c>
      <c r="D19" s="11">
        <v>1.8</v>
      </c>
      <c r="E19" s="11">
        <v>5</v>
      </c>
      <c r="F19" s="11"/>
      <c r="G19" s="11">
        <v>81.3</v>
      </c>
      <c r="H19" s="11">
        <v>110.9</v>
      </c>
      <c r="I19" s="11">
        <v>2.8</v>
      </c>
      <c r="J19" s="11">
        <v>28.3</v>
      </c>
    </row>
    <row r="20" spans="1:10" s="3" customFormat="1" ht="21.75" customHeight="1">
      <c r="A20" s="78" t="s">
        <v>137</v>
      </c>
      <c r="B20" s="78"/>
      <c r="C20" s="78"/>
      <c r="D20" s="78"/>
      <c r="E20" s="78"/>
      <c r="F20" s="78"/>
      <c r="G20" s="78"/>
      <c r="H20" s="78"/>
      <c r="I20" s="78"/>
      <c r="J20" s="85"/>
    </row>
    <row r="21" spans="1:10" ht="12.75" customHeight="1">
      <c r="A21" s="16" t="s">
        <v>47</v>
      </c>
      <c r="B21" s="11">
        <v>4672.8</v>
      </c>
      <c r="C21" s="11">
        <v>5148.1</v>
      </c>
      <c r="D21" s="11">
        <v>102.8</v>
      </c>
      <c r="E21" s="11">
        <v>244.5</v>
      </c>
      <c r="F21" s="11">
        <v>4160.3</v>
      </c>
      <c r="G21" s="11">
        <v>4152.1</v>
      </c>
      <c r="H21" s="11">
        <v>5200.5</v>
      </c>
      <c r="I21" s="11">
        <v>166.5</v>
      </c>
      <c r="J21" s="11">
        <v>1217.8</v>
      </c>
    </row>
    <row r="22" spans="1:10" ht="12.75" customHeight="1">
      <c r="A22" s="16" t="s">
        <v>48</v>
      </c>
      <c r="B22" s="11">
        <f aca="true" t="shared" si="1" ref="B22:J22">+B23-B21</f>
        <v>8927.400000000001</v>
      </c>
      <c r="C22" s="11">
        <f t="shared" si="1"/>
        <v>9463.8</v>
      </c>
      <c r="D22" s="11">
        <f t="shared" si="1"/>
        <v>443.49999999999994</v>
      </c>
      <c r="E22" s="11">
        <f t="shared" si="1"/>
        <v>467.29999999999995</v>
      </c>
      <c r="F22" s="11">
        <f>+F23-F21</f>
        <v>-4160.3</v>
      </c>
      <c r="G22" s="11">
        <f>+G23-G21</f>
        <v>7729.1</v>
      </c>
      <c r="H22" s="11">
        <f t="shared" si="1"/>
        <v>9606.1</v>
      </c>
      <c r="I22" s="11">
        <f t="shared" si="1"/>
        <v>8074.6</v>
      </c>
      <c r="J22" s="11">
        <f t="shared" si="1"/>
        <v>2564.3</v>
      </c>
    </row>
    <row r="23" spans="1:11" s="4" customFormat="1" ht="12.75" customHeight="1">
      <c r="A23" s="16" t="s">
        <v>31</v>
      </c>
      <c r="B23" s="11">
        <v>13600.2</v>
      </c>
      <c r="C23" s="11">
        <v>14611.9</v>
      </c>
      <c r="D23" s="11">
        <v>546.3</v>
      </c>
      <c r="E23" s="11">
        <v>711.8</v>
      </c>
      <c r="F23" s="11"/>
      <c r="G23" s="11">
        <v>11881.2</v>
      </c>
      <c r="H23" s="11">
        <v>14806.6</v>
      </c>
      <c r="I23" s="11">
        <v>8241.1</v>
      </c>
      <c r="J23" s="11">
        <v>3782.1</v>
      </c>
      <c r="K23" s="50"/>
    </row>
    <row r="24" spans="1:10" s="4" customFormat="1" ht="24.75" customHeight="1">
      <c r="A24" s="18" t="s">
        <v>101</v>
      </c>
      <c r="B24" s="13">
        <f>+B9*100/B23</f>
        <v>8.31826002558786</v>
      </c>
      <c r="C24" s="13">
        <f aca="true" t="shared" si="2" ref="C24:J24">+C9*100/C23</f>
        <v>8.60394609872775</v>
      </c>
      <c r="D24" s="13">
        <f t="shared" si="2"/>
        <v>4.722679846238331</v>
      </c>
      <c r="E24" s="13">
        <f t="shared" si="2"/>
        <v>8.134307389716213</v>
      </c>
      <c r="F24" s="13"/>
      <c r="G24" s="13">
        <f t="shared" si="2"/>
        <v>8.478941521058479</v>
      </c>
      <c r="H24" s="13">
        <f t="shared" si="2"/>
        <v>8.534707495306147</v>
      </c>
      <c r="I24" s="13">
        <f t="shared" si="2"/>
        <v>0.5181347150259067</v>
      </c>
      <c r="J24" s="13">
        <f t="shared" si="2"/>
        <v>8.088099204145845</v>
      </c>
    </row>
    <row r="25" spans="1:10" ht="12.75">
      <c r="A25" s="6"/>
      <c r="B25" s="5"/>
      <c r="C25" s="5"/>
      <c r="D25" s="5"/>
      <c r="E25" s="5"/>
      <c r="F25" s="5"/>
      <c r="G25" s="5"/>
      <c r="H25" s="5"/>
      <c r="I25" s="5"/>
      <c r="J25" s="5"/>
    </row>
    <row r="26" spans="1:10" ht="13.5" customHeight="1">
      <c r="A26" s="16" t="s">
        <v>51</v>
      </c>
      <c r="B26" s="16"/>
      <c r="C26" s="16"/>
      <c r="D26" s="16"/>
      <c r="E26" s="16"/>
      <c r="F26" s="16"/>
      <c r="G26" s="16"/>
      <c r="H26" s="16"/>
      <c r="I26" s="16"/>
      <c r="J26" s="16"/>
    </row>
  </sheetData>
  <sheetProtection/>
  <mergeCells count="6">
    <mergeCell ref="A4:J4"/>
    <mergeCell ref="A10:J10"/>
    <mergeCell ref="A20:J20"/>
    <mergeCell ref="A2:A3"/>
    <mergeCell ref="B2:E2"/>
    <mergeCell ref="G2:J2"/>
  </mergeCells>
  <printOptions horizontalCentered="1" verticalCentered="1"/>
  <pageMargins left="0.5118110236220472" right="0.35433070866141736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28125" style="2" customWidth="1"/>
    <col min="2" max="4" width="12.421875" style="2" customWidth="1"/>
    <col min="5" max="7" width="10.28125" style="2" customWidth="1"/>
    <col min="8" max="8" width="9.140625" style="2" customWidth="1"/>
    <col min="9" max="9" width="11.57421875" style="2" bestFit="1" customWidth="1"/>
    <col min="10" max="10" width="9.7109375" style="2" bestFit="1" customWidth="1"/>
    <col min="11" max="12" width="9.140625" style="2" customWidth="1"/>
    <col min="13" max="14" width="10.7109375" style="2" bestFit="1" customWidth="1"/>
    <col min="15" max="16384" width="9.140625" style="2" customWidth="1"/>
  </cols>
  <sheetData>
    <row r="1" spans="1:7" ht="24.75" customHeight="1">
      <c r="A1" s="14" t="s">
        <v>124</v>
      </c>
      <c r="B1" s="14"/>
      <c r="C1" s="14"/>
      <c r="D1" s="14"/>
      <c r="E1" s="1"/>
      <c r="F1" s="1"/>
      <c r="G1" s="1"/>
    </row>
    <row r="2" spans="1:7" ht="24.75" customHeight="1">
      <c r="A2" s="80"/>
      <c r="B2" s="88" t="s">
        <v>77</v>
      </c>
      <c r="C2" s="88"/>
      <c r="D2" s="86" t="s">
        <v>78</v>
      </c>
      <c r="E2" s="82" t="s">
        <v>105</v>
      </c>
      <c r="F2" s="82"/>
      <c r="G2" s="82"/>
    </row>
    <row r="3" spans="1:7" ht="29.25" customHeight="1">
      <c r="A3" s="81"/>
      <c r="B3" s="24" t="s">
        <v>55</v>
      </c>
      <c r="C3" s="24" t="s">
        <v>107</v>
      </c>
      <c r="D3" s="87"/>
      <c r="E3" s="24" t="s">
        <v>102</v>
      </c>
      <c r="F3" s="24" t="s">
        <v>79</v>
      </c>
      <c r="G3" s="24" t="s">
        <v>2</v>
      </c>
    </row>
    <row r="4" spans="1:7" ht="21.75" customHeight="1">
      <c r="A4" s="77" t="s">
        <v>14</v>
      </c>
      <c r="B4" s="77"/>
      <c r="C4" s="77"/>
      <c r="D4" s="77"/>
      <c r="E4" s="77"/>
      <c r="F4" s="77"/>
      <c r="G4" s="77"/>
    </row>
    <row r="5" spans="1:7" ht="12.75" customHeight="1">
      <c r="A5" s="15" t="s">
        <v>109</v>
      </c>
      <c r="B5" s="32">
        <v>5.7</v>
      </c>
      <c r="C5" s="32">
        <v>9.5</v>
      </c>
      <c r="D5" s="32">
        <v>123.1</v>
      </c>
      <c r="E5" s="32">
        <f>G5-F5</f>
        <v>22.799999999999997</v>
      </c>
      <c r="F5" s="32">
        <v>28.1</v>
      </c>
      <c r="G5" s="32">
        <v>50.9</v>
      </c>
    </row>
    <row r="6" spans="1:7" ht="12.75" customHeight="1">
      <c r="A6" s="15" t="s">
        <v>114</v>
      </c>
      <c r="B6" s="32">
        <v>5.5</v>
      </c>
      <c r="C6" s="32">
        <v>9.4</v>
      </c>
      <c r="D6" s="32">
        <v>127</v>
      </c>
      <c r="E6" s="32">
        <f>G6-F6</f>
        <v>22.5</v>
      </c>
      <c r="F6" s="32">
        <v>28.6</v>
      </c>
      <c r="G6" s="32">
        <v>51.1</v>
      </c>
    </row>
    <row r="7" spans="1:7" ht="12.75" customHeight="1">
      <c r="A7" s="15" t="s">
        <v>119</v>
      </c>
      <c r="B7" s="32">
        <v>5.6</v>
      </c>
      <c r="C7" s="32">
        <v>9.6</v>
      </c>
      <c r="D7" s="32">
        <v>131</v>
      </c>
      <c r="E7" s="32">
        <f>G7-F7</f>
        <v>22.400000000000002</v>
      </c>
      <c r="F7" s="32">
        <v>29.3</v>
      </c>
      <c r="G7" s="32">
        <v>51.7</v>
      </c>
    </row>
    <row r="8" spans="1:7" ht="12.75" customHeight="1">
      <c r="A8" s="15" t="s">
        <v>121</v>
      </c>
      <c r="B8" s="32">
        <v>5.5</v>
      </c>
      <c r="C8" s="32">
        <v>9.7</v>
      </c>
      <c r="D8" s="32">
        <v>134.2</v>
      </c>
      <c r="E8" s="32">
        <f>G8-F8</f>
        <v>22.7</v>
      </c>
      <c r="F8" s="32">
        <v>29.8</v>
      </c>
      <c r="G8" s="32">
        <v>52.5</v>
      </c>
    </row>
    <row r="9" spans="1:7" ht="12.75" customHeight="1">
      <c r="A9" s="15" t="s">
        <v>135</v>
      </c>
      <c r="B9" s="32">
        <v>5.4</v>
      </c>
      <c r="C9" s="32">
        <v>9.9</v>
      </c>
      <c r="D9" s="32">
        <v>137.6</v>
      </c>
      <c r="E9" s="32">
        <f>G9-F9</f>
        <v>21.999999999999996</v>
      </c>
      <c r="F9" s="32">
        <v>30.3</v>
      </c>
      <c r="G9" s="32">
        <v>52.3</v>
      </c>
    </row>
    <row r="10" spans="1:7" ht="21.75" customHeight="1">
      <c r="A10" s="78" t="s">
        <v>136</v>
      </c>
      <c r="B10" s="78"/>
      <c r="C10" s="78"/>
      <c r="D10" s="78"/>
      <c r="E10" s="78"/>
      <c r="F10" s="78"/>
      <c r="G10" s="78"/>
    </row>
    <row r="11" spans="1:7" ht="12.75" customHeight="1">
      <c r="A11" s="16" t="s">
        <v>5</v>
      </c>
      <c r="B11" s="32">
        <v>5.2</v>
      </c>
      <c r="C11" s="32">
        <f>'tav2.3segue OK '!G23/'tav2.1 OK'!B11*100</f>
        <v>10.760534062331095</v>
      </c>
      <c r="D11" s="32">
        <v>145.7</v>
      </c>
      <c r="E11" s="32">
        <f>G11-F11</f>
        <v>22.1</v>
      </c>
      <c r="F11" s="32">
        <v>32.1</v>
      </c>
      <c r="G11" s="32">
        <v>54.2</v>
      </c>
    </row>
    <row r="12" spans="1:7" ht="12.75" customHeight="1">
      <c r="A12" s="16" t="s">
        <v>6</v>
      </c>
      <c r="B12" s="32">
        <v>5.3</v>
      </c>
      <c r="C12" s="32">
        <f>'tav2.3segue OK '!G24/'tav2.1 OK'!B12*100</f>
        <v>9.887820044959565</v>
      </c>
      <c r="D12" s="32">
        <v>133.4</v>
      </c>
      <c r="E12" s="32">
        <f aca="true" t="shared" si="0" ref="E12:E19">G12-F12</f>
        <v>22.599999999999998</v>
      </c>
      <c r="F12" s="32">
        <v>30.3</v>
      </c>
      <c r="G12" s="32">
        <v>52.9</v>
      </c>
    </row>
    <row r="13" spans="1:7" ht="12.75" customHeight="1">
      <c r="A13" s="16" t="s">
        <v>7</v>
      </c>
      <c r="B13" s="32">
        <v>5.8</v>
      </c>
      <c r="C13" s="32">
        <f>'tav2.3segue OK '!G25/'tav2.1 OK'!B13*100</f>
        <v>8.992610910210876</v>
      </c>
      <c r="D13" s="32">
        <v>120.3</v>
      </c>
      <c r="E13" s="32">
        <f t="shared" si="0"/>
        <v>23</v>
      </c>
      <c r="F13" s="32">
        <v>27.6</v>
      </c>
      <c r="G13" s="32">
        <v>50.6</v>
      </c>
    </row>
    <row r="14" spans="1:7" ht="12.75" customHeight="1">
      <c r="A14" s="16" t="s">
        <v>8</v>
      </c>
      <c r="B14" s="32">
        <v>4.8</v>
      </c>
      <c r="C14" s="32">
        <f>'tav2.3segue OK '!G26/'tav2.1 OK'!B14*100</f>
        <v>11.352882761843567</v>
      </c>
      <c r="D14" s="32">
        <v>157.1</v>
      </c>
      <c r="E14" s="32">
        <f t="shared" si="0"/>
        <v>20.9</v>
      </c>
      <c r="F14" s="32">
        <v>32.9</v>
      </c>
      <c r="G14" s="32">
        <v>53.8</v>
      </c>
    </row>
    <row r="15" spans="1:7" ht="12.75" customHeight="1">
      <c r="A15" s="16" t="s">
        <v>9</v>
      </c>
      <c r="B15" s="32">
        <v>4.9</v>
      </c>
      <c r="C15" s="32">
        <f>'tav2.3segue OK '!G27/'tav2.1 OK'!B15*100</f>
        <v>11.106221021050805</v>
      </c>
      <c r="D15" s="32">
        <v>168.1</v>
      </c>
      <c r="E15" s="32">
        <f t="shared" si="0"/>
        <v>19.800000000000004</v>
      </c>
      <c r="F15" s="32">
        <v>33.3</v>
      </c>
      <c r="G15" s="32">
        <v>53.1</v>
      </c>
    </row>
    <row r="16" spans="1:11" ht="12.75" customHeight="1">
      <c r="A16" s="16" t="s">
        <v>10</v>
      </c>
      <c r="B16" s="32">
        <v>5.7</v>
      </c>
      <c r="C16" s="32">
        <f>'tav2.3segue OK '!G28/'tav2.1 OK'!B16*100</f>
        <v>9.35132488592076</v>
      </c>
      <c r="D16" s="32">
        <v>129.5</v>
      </c>
      <c r="E16" s="32">
        <f t="shared" si="0"/>
        <v>22.599999999999998</v>
      </c>
      <c r="F16" s="32">
        <v>29.2</v>
      </c>
      <c r="G16" s="32">
        <v>51.8</v>
      </c>
      <c r="J16" s="43"/>
      <c r="K16" s="43"/>
    </row>
    <row r="17" spans="1:7" ht="12.75" customHeight="1">
      <c r="A17" s="16" t="s">
        <v>11</v>
      </c>
      <c r="B17" s="32">
        <v>5.7</v>
      </c>
      <c r="C17" s="32">
        <f>'tav2.3segue OK '!G29/'tav2.1 OK'!B17*100</f>
        <v>9.754124827968887</v>
      </c>
      <c r="D17" s="32">
        <v>130.9</v>
      </c>
      <c r="E17" s="32">
        <f t="shared" si="0"/>
        <v>22.6</v>
      </c>
      <c r="F17" s="32">
        <v>29.6</v>
      </c>
      <c r="G17" s="32">
        <v>52.2</v>
      </c>
    </row>
    <row r="18" spans="1:7" ht="12.75" customHeight="1">
      <c r="A18" s="16" t="s">
        <v>12</v>
      </c>
      <c r="B18" s="32">
        <v>5.4</v>
      </c>
      <c r="C18" s="32">
        <f>'tav2.3segue OK '!G30/'tav2.1 OK'!B18*100</f>
        <v>9.319667942860105</v>
      </c>
      <c r="D18" s="32">
        <v>141.5</v>
      </c>
      <c r="E18" s="32">
        <f t="shared" si="0"/>
        <v>21.5</v>
      </c>
      <c r="F18" s="32">
        <v>30.5</v>
      </c>
      <c r="G18" s="32">
        <v>52</v>
      </c>
    </row>
    <row r="19" spans="1:7" ht="12.75" customHeight="1">
      <c r="A19" s="16" t="s">
        <v>13</v>
      </c>
      <c r="B19" s="32">
        <v>4.9</v>
      </c>
      <c r="C19" s="32">
        <f>'tav2.3segue OK '!G31/'tav2.1 OK'!B19*100</f>
        <v>10.822927553770835</v>
      </c>
      <c r="D19" s="32">
        <v>158.2</v>
      </c>
      <c r="E19" s="32">
        <f t="shared" si="0"/>
        <v>21.299999999999997</v>
      </c>
      <c r="F19" s="32">
        <v>33.6</v>
      </c>
      <c r="G19" s="32">
        <v>54.9</v>
      </c>
    </row>
    <row r="20" spans="1:7" s="3" customFormat="1" ht="21.75" customHeight="1">
      <c r="A20" s="78" t="s">
        <v>137</v>
      </c>
      <c r="B20" s="78"/>
      <c r="C20" s="78"/>
      <c r="D20" s="78"/>
      <c r="E20" s="78"/>
      <c r="F20" s="78"/>
      <c r="G20" s="78"/>
    </row>
    <row r="21" spans="1:14" ht="12.75" customHeight="1">
      <c r="A21" s="16" t="s">
        <v>47</v>
      </c>
      <c r="B21" s="32">
        <v>5.3</v>
      </c>
      <c r="C21" s="32">
        <f>'tav2.3segue OK '!G33/'tav2.1 OK'!B21*100</f>
        <v>9.769912440806515</v>
      </c>
      <c r="D21" s="32">
        <v>139.3</v>
      </c>
      <c r="E21" s="32">
        <f>G21-F21</f>
        <v>21.5</v>
      </c>
      <c r="F21" s="32">
        <v>30</v>
      </c>
      <c r="G21" s="32">
        <v>51.5</v>
      </c>
      <c r="I21" s="49"/>
      <c r="J21" s="39"/>
      <c r="M21" s="9"/>
      <c r="N21" s="39"/>
    </row>
    <row r="22" spans="1:14" s="55" customFormat="1" ht="12.75" customHeight="1">
      <c r="A22" s="16" t="s">
        <v>48</v>
      </c>
      <c r="B22" s="32">
        <v>5.3</v>
      </c>
      <c r="C22" s="32">
        <f>'tav2.3segue OK '!G34/'tav2.1 OK'!B22*100</f>
        <v>11.664479008002921</v>
      </c>
      <c r="D22" s="32">
        <v>168.2</v>
      </c>
      <c r="E22" s="32">
        <f>G22-F22</f>
        <v>21.199999999999996</v>
      </c>
      <c r="F22" s="32">
        <v>35.6</v>
      </c>
      <c r="G22" s="32">
        <v>56.8</v>
      </c>
      <c r="I22" s="49"/>
      <c r="J22" s="56"/>
      <c r="M22" s="54"/>
      <c r="N22" s="56"/>
    </row>
    <row r="23" spans="1:14" s="4" customFormat="1" ht="12.75" customHeight="1">
      <c r="A23" s="16" t="s">
        <v>31</v>
      </c>
      <c r="B23" s="32">
        <v>5.3</v>
      </c>
      <c r="C23" s="32">
        <f>'tav2.3segue OK '!G35/'tav2.1 OK'!B23*100</f>
        <v>11.013013570782048</v>
      </c>
      <c r="D23" s="32">
        <v>157.7</v>
      </c>
      <c r="E23" s="32">
        <f>G23-F23</f>
        <v>21.4</v>
      </c>
      <c r="F23" s="32">
        <v>33.7</v>
      </c>
      <c r="G23" s="32">
        <v>55.1</v>
      </c>
      <c r="H23" s="43"/>
      <c r="I23" s="49"/>
      <c r="J23" s="39"/>
      <c r="K23" s="2"/>
      <c r="L23" s="2"/>
      <c r="M23" s="9"/>
      <c r="N23" s="39"/>
    </row>
    <row r="24" spans="1:7" s="4" customFormat="1" ht="26.25" customHeight="1">
      <c r="A24" s="28" t="s">
        <v>101</v>
      </c>
      <c r="B24" s="33">
        <f aca="true" t="shared" si="1" ref="B24:G24">+B9*100/B23</f>
        <v>101.88679245283019</v>
      </c>
      <c r="C24" s="33">
        <f t="shared" si="1"/>
        <v>89.8936511461775</v>
      </c>
      <c r="D24" s="33">
        <f t="shared" si="1"/>
        <v>87.25428027901079</v>
      </c>
      <c r="E24" s="33">
        <f t="shared" si="1"/>
        <v>102.803738317757</v>
      </c>
      <c r="F24" s="33">
        <f t="shared" si="1"/>
        <v>89.91097922848664</v>
      </c>
      <c r="G24" s="33">
        <f t="shared" si="1"/>
        <v>94.91833030852995</v>
      </c>
    </row>
    <row r="25" spans="1:10" ht="12.75">
      <c r="A25" s="6"/>
      <c r="B25" s="6"/>
      <c r="C25" s="6"/>
      <c r="D25" s="6"/>
      <c r="E25" s="5"/>
      <c r="F25" s="5"/>
      <c r="G25" s="5"/>
      <c r="I25" s="35"/>
      <c r="J25" s="35"/>
    </row>
    <row r="26" spans="1:10" ht="13.5" customHeight="1">
      <c r="A26" s="16" t="s">
        <v>51</v>
      </c>
      <c r="B26" s="16"/>
      <c r="C26" s="16"/>
      <c r="D26" s="16"/>
      <c r="E26" s="16"/>
      <c r="F26" s="16"/>
      <c r="G26" s="16"/>
      <c r="I26" s="35"/>
      <c r="J26" s="35"/>
    </row>
    <row r="27" spans="1:10" ht="12.75">
      <c r="A27" s="17" t="s">
        <v>125</v>
      </c>
      <c r="I27" s="35"/>
      <c r="J27" s="35"/>
    </row>
  </sheetData>
  <sheetProtection/>
  <mergeCells count="7">
    <mergeCell ref="A4:G4"/>
    <mergeCell ref="A10:G10"/>
    <mergeCell ref="A20:G20"/>
    <mergeCell ref="D2:D3"/>
    <mergeCell ref="A2:A3"/>
    <mergeCell ref="E2:G2"/>
    <mergeCell ref="B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7" width="10.7109375" style="2" customWidth="1"/>
    <col min="8" max="8" width="11.8515625" style="2" customWidth="1"/>
    <col min="9" max="12" width="9.7109375" style="2" bestFit="1" customWidth="1"/>
    <col min="13" max="16384" width="9.140625" style="2" customWidth="1"/>
  </cols>
  <sheetData>
    <row r="1" spans="1:7" ht="24.75" customHeight="1">
      <c r="A1" s="14" t="s">
        <v>97</v>
      </c>
      <c r="C1" s="1"/>
      <c r="D1" s="1"/>
      <c r="E1" s="1"/>
      <c r="F1" s="1"/>
      <c r="G1" s="1"/>
    </row>
    <row r="2" spans="1:8" ht="30" customHeight="1">
      <c r="A2" s="30" t="s">
        <v>61</v>
      </c>
      <c r="B2" s="30" t="s">
        <v>62</v>
      </c>
      <c r="C2" s="30" t="s">
        <v>63</v>
      </c>
      <c r="D2" s="30" t="s">
        <v>64</v>
      </c>
      <c r="E2" s="30" t="s">
        <v>65</v>
      </c>
      <c r="F2" s="31" t="s">
        <v>66</v>
      </c>
      <c r="G2" s="31" t="s">
        <v>67</v>
      </c>
      <c r="H2" s="25"/>
    </row>
    <row r="3" spans="1:8" ht="21.75" customHeight="1">
      <c r="A3" s="77" t="s">
        <v>14</v>
      </c>
      <c r="B3" s="77"/>
      <c r="C3" s="77"/>
      <c r="D3" s="77"/>
      <c r="E3" s="77"/>
      <c r="F3" s="77"/>
      <c r="G3" s="77"/>
      <c r="H3" s="77"/>
    </row>
    <row r="4" spans="1:8" ht="18" customHeight="1">
      <c r="A4" s="78" t="s">
        <v>29</v>
      </c>
      <c r="B4" s="78"/>
      <c r="C4" s="78"/>
      <c r="D4" s="78"/>
      <c r="E4" s="78"/>
      <c r="F4" s="78"/>
      <c r="G4" s="78"/>
      <c r="H4" s="78"/>
    </row>
    <row r="5" spans="1:8" ht="12.75" customHeight="1">
      <c r="A5" s="42">
        <v>177947</v>
      </c>
      <c r="B5" s="42">
        <v>160376</v>
      </c>
      <c r="C5" s="42">
        <v>145837</v>
      </c>
      <c r="D5" s="42">
        <v>143867</v>
      </c>
      <c r="E5" s="42">
        <v>108154</v>
      </c>
      <c r="F5" s="42">
        <v>105495</v>
      </c>
      <c r="G5" s="42">
        <v>187575</v>
      </c>
      <c r="H5" s="45" t="s">
        <v>109</v>
      </c>
    </row>
    <row r="6" spans="1:8" ht="12.75" customHeight="1">
      <c r="A6" s="42">
        <v>180224</v>
      </c>
      <c r="B6" s="42">
        <v>163538</v>
      </c>
      <c r="C6" s="42">
        <v>148267</v>
      </c>
      <c r="D6" s="42">
        <v>144731</v>
      </c>
      <c r="E6" s="42">
        <v>113585</v>
      </c>
      <c r="F6" s="42">
        <v>105432</v>
      </c>
      <c r="G6" s="42">
        <v>187982</v>
      </c>
      <c r="H6" s="45" t="s">
        <v>114</v>
      </c>
    </row>
    <row r="7" spans="1:8" ht="12.75" customHeight="1">
      <c r="A7" s="42">
        <v>182237</v>
      </c>
      <c r="B7" s="42">
        <v>166640</v>
      </c>
      <c r="C7" s="42">
        <v>151090</v>
      </c>
      <c r="D7" s="42">
        <v>142077</v>
      </c>
      <c r="E7" s="42">
        <v>121141</v>
      </c>
      <c r="F7" s="42">
        <v>104785</v>
      </c>
      <c r="G7" s="42">
        <v>191357</v>
      </c>
      <c r="H7" s="45" t="s">
        <v>119</v>
      </c>
    </row>
    <row r="8" spans="1:8" ht="12.75" customHeight="1">
      <c r="A8" s="42">
        <v>187281</v>
      </c>
      <c r="B8" s="42">
        <v>173876</v>
      </c>
      <c r="C8" s="42">
        <v>156445</v>
      </c>
      <c r="D8" s="42">
        <v>141981</v>
      </c>
      <c r="E8" s="42">
        <v>130906</v>
      </c>
      <c r="F8" s="42">
        <v>104647</v>
      </c>
      <c r="G8" s="42">
        <v>197408</v>
      </c>
      <c r="H8" s="45" t="s">
        <v>121</v>
      </c>
    </row>
    <row r="9" spans="1:8" ht="12.75" customHeight="1">
      <c r="A9" s="42">
        <v>187484</v>
      </c>
      <c r="B9" s="42">
        <v>179175</v>
      </c>
      <c r="C9" s="42">
        <v>159004</v>
      </c>
      <c r="D9" s="42">
        <v>143207</v>
      </c>
      <c r="E9" s="42">
        <v>136576</v>
      </c>
      <c r="F9" s="42">
        <v>102316</v>
      </c>
      <c r="G9" s="42">
        <v>201129</v>
      </c>
      <c r="H9" s="45" t="s">
        <v>135</v>
      </c>
    </row>
    <row r="10" spans="1:8" ht="18" customHeight="1">
      <c r="A10" s="78" t="s">
        <v>30</v>
      </c>
      <c r="B10" s="78"/>
      <c r="C10" s="78"/>
      <c r="D10" s="78"/>
      <c r="E10" s="78"/>
      <c r="F10" s="78"/>
      <c r="G10" s="78"/>
      <c r="H10" s="78"/>
    </row>
    <row r="11" spans="1:8" ht="12.75" customHeight="1">
      <c r="A11" s="42">
        <v>191396</v>
      </c>
      <c r="B11" s="42">
        <v>174689</v>
      </c>
      <c r="C11" s="42">
        <v>158569</v>
      </c>
      <c r="D11" s="42">
        <v>157354</v>
      </c>
      <c r="E11" s="42">
        <v>122500</v>
      </c>
      <c r="F11" s="42">
        <v>126625</v>
      </c>
      <c r="G11" s="42">
        <v>285862</v>
      </c>
      <c r="H11" s="45" t="s">
        <v>109</v>
      </c>
    </row>
    <row r="12" spans="1:8" ht="12.75" customHeight="1">
      <c r="A12" s="42">
        <v>192298</v>
      </c>
      <c r="B12" s="42">
        <v>177505</v>
      </c>
      <c r="C12" s="42">
        <v>161117</v>
      </c>
      <c r="D12" s="42">
        <v>157848</v>
      </c>
      <c r="E12" s="42">
        <v>127605</v>
      </c>
      <c r="F12" s="42">
        <v>126629</v>
      </c>
      <c r="G12" s="42">
        <v>284560</v>
      </c>
      <c r="H12" s="45" t="s">
        <v>114</v>
      </c>
    </row>
    <row r="13" spans="1:8" ht="12.75" customHeight="1">
      <c r="A13" s="42">
        <v>193479</v>
      </c>
      <c r="B13" s="42">
        <v>180836</v>
      </c>
      <c r="C13" s="42">
        <v>164511</v>
      </c>
      <c r="D13" s="42">
        <v>155175</v>
      </c>
      <c r="E13" s="42">
        <v>134984</v>
      </c>
      <c r="F13" s="42">
        <v>125388</v>
      </c>
      <c r="G13" s="42">
        <v>289095</v>
      </c>
      <c r="H13" s="45" t="s">
        <v>119</v>
      </c>
    </row>
    <row r="14" spans="1:8" ht="12.75" customHeight="1">
      <c r="A14" s="42">
        <v>197881</v>
      </c>
      <c r="B14" s="42">
        <v>187868</v>
      </c>
      <c r="C14" s="42">
        <v>171259</v>
      </c>
      <c r="D14" s="42">
        <v>155497</v>
      </c>
      <c r="E14" s="42">
        <v>144926</v>
      </c>
      <c r="F14" s="42">
        <v>123569</v>
      </c>
      <c r="G14" s="42">
        <v>297292</v>
      </c>
      <c r="H14" s="45" t="s">
        <v>121</v>
      </c>
    </row>
    <row r="15" spans="1:8" ht="12.75" customHeight="1">
      <c r="A15" s="42">
        <v>198014</v>
      </c>
      <c r="B15" s="42">
        <v>192417</v>
      </c>
      <c r="C15" s="42">
        <v>172606</v>
      </c>
      <c r="D15" s="42">
        <v>156423</v>
      </c>
      <c r="E15" s="42">
        <v>151029</v>
      </c>
      <c r="F15" s="42">
        <v>120752</v>
      </c>
      <c r="G15" s="42">
        <v>301149</v>
      </c>
      <c r="H15" s="45" t="s">
        <v>135</v>
      </c>
    </row>
    <row r="16" spans="1:8" ht="21.75" customHeight="1">
      <c r="A16" s="78" t="s">
        <v>2</v>
      </c>
      <c r="B16" s="78"/>
      <c r="C16" s="78"/>
      <c r="D16" s="78"/>
      <c r="E16" s="78"/>
      <c r="F16" s="78"/>
      <c r="G16" s="78"/>
      <c r="H16" s="78"/>
    </row>
    <row r="17" spans="1:10" ht="12.75" customHeight="1">
      <c r="A17" s="39">
        <f aca="true" t="shared" si="0" ref="A17:G20">+A5+A11</f>
        <v>369343</v>
      </c>
      <c r="B17" s="39">
        <f t="shared" si="0"/>
        <v>335065</v>
      </c>
      <c r="C17" s="39">
        <f t="shared" si="0"/>
        <v>304406</v>
      </c>
      <c r="D17" s="39">
        <f t="shared" si="0"/>
        <v>301221</v>
      </c>
      <c r="E17" s="39">
        <f t="shared" si="0"/>
        <v>230654</v>
      </c>
      <c r="F17" s="39">
        <f t="shared" si="0"/>
        <v>232120</v>
      </c>
      <c r="G17" s="39">
        <f t="shared" si="0"/>
        <v>473437</v>
      </c>
      <c r="H17" s="45" t="s">
        <v>109</v>
      </c>
      <c r="I17" s="35"/>
      <c r="J17" s="15"/>
    </row>
    <row r="18" spans="1:10" ht="12.75" customHeight="1">
      <c r="A18" s="39">
        <f t="shared" si="0"/>
        <v>372522</v>
      </c>
      <c r="B18" s="39">
        <f t="shared" si="0"/>
        <v>341043</v>
      </c>
      <c r="C18" s="39">
        <f t="shared" si="0"/>
        <v>309384</v>
      </c>
      <c r="D18" s="39">
        <f t="shared" si="0"/>
        <v>302579</v>
      </c>
      <c r="E18" s="39">
        <f t="shared" si="0"/>
        <v>241190</v>
      </c>
      <c r="F18" s="39">
        <f t="shared" si="0"/>
        <v>232061</v>
      </c>
      <c r="G18" s="39">
        <f t="shared" si="0"/>
        <v>472542</v>
      </c>
      <c r="H18" s="45" t="s">
        <v>114</v>
      </c>
      <c r="I18" s="35"/>
      <c r="J18" s="15"/>
    </row>
    <row r="19" spans="1:10" ht="12.75" customHeight="1">
      <c r="A19" s="39">
        <f t="shared" si="0"/>
        <v>375716</v>
      </c>
      <c r="B19" s="39">
        <f t="shared" si="0"/>
        <v>347476</v>
      </c>
      <c r="C19" s="39">
        <f t="shared" si="0"/>
        <v>315601</v>
      </c>
      <c r="D19" s="39">
        <f t="shared" si="0"/>
        <v>297252</v>
      </c>
      <c r="E19" s="39">
        <f t="shared" si="0"/>
        <v>256125</v>
      </c>
      <c r="F19" s="39">
        <f t="shared" si="0"/>
        <v>230173</v>
      </c>
      <c r="G19" s="39">
        <f t="shared" si="0"/>
        <v>480452</v>
      </c>
      <c r="H19" s="45" t="s">
        <v>119</v>
      </c>
      <c r="I19" s="35"/>
      <c r="J19" s="15"/>
    </row>
    <row r="20" spans="1:10" ht="12.75" customHeight="1">
      <c r="A20" s="39">
        <f t="shared" si="0"/>
        <v>385162</v>
      </c>
      <c r="B20" s="39">
        <f t="shared" si="0"/>
        <v>361744</v>
      </c>
      <c r="C20" s="39">
        <f t="shared" si="0"/>
        <v>327704</v>
      </c>
      <c r="D20" s="39">
        <f t="shared" si="0"/>
        <v>297478</v>
      </c>
      <c r="E20" s="39">
        <f t="shared" si="0"/>
        <v>275832</v>
      </c>
      <c r="F20" s="39">
        <f t="shared" si="0"/>
        <v>228216</v>
      </c>
      <c r="G20" s="39">
        <f t="shared" si="0"/>
        <v>494700</v>
      </c>
      <c r="H20" s="45" t="s">
        <v>121</v>
      </c>
      <c r="I20" s="35"/>
      <c r="J20" s="15"/>
    </row>
    <row r="21" spans="1:10" ht="12.75" customHeight="1">
      <c r="A21" s="39">
        <f>+A9+A15</f>
        <v>385498</v>
      </c>
      <c r="B21" s="39">
        <f aca="true" t="shared" si="1" ref="B21:G21">+B9+B15</f>
        <v>371592</v>
      </c>
      <c r="C21" s="39">
        <f t="shared" si="1"/>
        <v>331610</v>
      </c>
      <c r="D21" s="39">
        <f t="shared" si="1"/>
        <v>299630</v>
      </c>
      <c r="E21" s="39">
        <f t="shared" si="1"/>
        <v>287605</v>
      </c>
      <c r="F21" s="39">
        <f t="shared" si="1"/>
        <v>223068</v>
      </c>
      <c r="G21" s="39">
        <f t="shared" si="1"/>
        <v>502278</v>
      </c>
      <c r="H21" s="45" t="s">
        <v>135</v>
      </c>
      <c r="I21" s="35"/>
      <c r="J21" s="15"/>
    </row>
    <row r="22" spans="1:8" ht="21.75" customHeight="1">
      <c r="A22" s="78" t="s">
        <v>136</v>
      </c>
      <c r="B22" s="78"/>
      <c r="C22" s="78"/>
      <c r="D22" s="78"/>
      <c r="E22" s="78"/>
      <c r="F22" s="78"/>
      <c r="G22" s="78"/>
      <c r="H22" s="78"/>
    </row>
    <row r="23" spans="1:11" ht="12.75" customHeight="1">
      <c r="A23" s="39">
        <v>34283</v>
      </c>
      <c r="B23" s="39">
        <v>31838</v>
      </c>
      <c r="C23" s="39">
        <v>28540</v>
      </c>
      <c r="D23" s="39">
        <v>25517</v>
      </c>
      <c r="E23" s="39">
        <v>25296</v>
      </c>
      <c r="F23" s="39">
        <v>19822</v>
      </c>
      <c r="G23" s="39">
        <v>48179</v>
      </c>
      <c r="H23" s="48" t="s">
        <v>5</v>
      </c>
      <c r="I23" s="39"/>
      <c r="J23" s="39"/>
      <c r="K23" s="39"/>
    </row>
    <row r="24" spans="1:11" ht="12.75" customHeight="1">
      <c r="A24" s="39">
        <v>20613</v>
      </c>
      <c r="B24" s="39">
        <v>20006</v>
      </c>
      <c r="C24" s="39">
        <v>17915</v>
      </c>
      <c r="D24" s="39">
        <v>15246</v>
      </c>
      <c r="E24" s="39">
        <v>15213</v>
      </c>
      <c r="F24" s="39">
        <v>11904</v>
      </c>
      <c r="G24" s="39">
        <v>27095</v>
      </c>
      <c r="H24" s="48" t="s">
        <v>6</v>
      </c>
      <c r="I24" s="39"/>
      <c r="J24" s="39"/>
      <c r="K24" s="39"/>
    </row>
    <row r="25" spans="1:11" ht="12.75" customHeight="1">
      <c r="A25" s="39">
        <v>84662</v>
      </c>
      <c r="B25" s="39">
        <v>81493</v>
      </c>
      <c r="C25" s="39">
        <v>72887</v>
      </c>
      <c r="D25" s="39">
        <v>64897</v>
      </c>
      <c r="E25" s="39">
        <v>59783</v>
      </c>
      <c r="F25" s="39">
        <v>44604</v>
      </c>
      <c r="G25" s="39">
        <v>100440</v>
      </c>
      <c r="H25" s="48" t="s">
        <v>7</v>
      </c>
      <c r="I25" s="39"/>
      <c r="J25" s="39"/>
      <c r="K25" s="39"/>
    </row>
    <row r="26" spans="1:11" ht="12.75" customHeight="1">
      <c r="A26" s="39">
        <v>12899</v>
      </c>
      <c r="B26" s="39">
        <v>12506</v>
      </c>
      <c r="C26" s="39">
        <v>11265</v>
      </c>
      <c r="D26" s="39">
        <v>10526</v>
      </c>
      <c r="E26" s="39">
        <v>9701</v>
      </c>
      <c r="F26" s="39">
        <v>7476</v>
      </c>
      <c r="G26" s="39">
        <v>19435</v>
      </c>
      <c r="H26" s="48" t="s">
        <v>8</v>
      </c>
      <c r="I26" s="39"/>
      <c r="J26" s="39"/>
      <c r="K26" s="39"/>
    </row>
    <row r="27" spans="1:11" ht="12.75" customHeight="1">
      <c r="A27" s="39">
        <v>49729</v>
      </c>
      <c r="B27" s="39">
        <v>49193</v>
      </c>
      <c r="C27" s="39">
        <v>44673</v>
      </c>
      <c r="D27" s="39">
        <v>40406</v>
      </c>
      <c r="E27" s="39">
        <v>38299</v>
      </c>
      <c r="F27" s="39">
        <v>30283</v>
      </c>
      <c r="G27" s="39">
        <v>71668</v>
      </c>
      <c r="H27" s="48" t="s">
        <v>9</v>
      </c>
      <c r="I27" s="39"/>
      <c r="J27" s="39"/>
      <c r="K27" s="39"/>
    </row>
    <row r="28" spans="1:11" ht="12.75" customHeight="1">
      <c r="A28" s="39">
        <v>95638</v>
      </c>
      <c r="B28" s="39">
        <v>92540</v>
      </c>
      <c r="C28" s="39">
        <v>82684</v>
      </c>
      <c r="D28" s="39">
        <v>75853</v>
      </c>
      <c r="E28" s="39">
        <v>71532</v>
      </c>
      <c r="F28" s="39">
        <v>54898</v>
      </c>
      <c r="G28" s="39">
        <v>119372</v>
      </c>
      <c r="H28" s="48" t="s">
        <v>10</v>
      </c>
      <c r="I28" s="39"/>
      <c r="J28" s="39"/>
      <c r="K28" s="39"/>
    </row>
    <row r="29" spans="1:11" ht="12.75" customHeight="1">
      <c r="A29" s="39">
        <v>24139</v>
      </c>
      <c r="B29" s="39">
        <v>22547</v>
      </c>
      <c r="C29" s="39">
        <v>19760</v>
      </c>
      <c r="D29" s="39">
        <v>17596</v>
      </c>
      <c r="E29" s="39">
        <v>17327</v>
      </c>
      <c r="F29" s="39">
        <v>13605</v>
      </c>
      <c r="G29" s="39">
        <v>31114</v>
      </c>
      <c r="H29" s="48" t="s">
        <v>11</v>
      </c>
      <c r="I29" s="39"/>
      <c r="J29" s="39"/>
      <c r="K29" s="39"/>
    </row>
    <row r="30" spans="1:11" ht="12.75" customHeight="1">
      <c r="A30" s="39">
        <v>30631</v>
      </c>
      <c r="B30" s="39">
        <v>29713</v>
      </c>
      <c r="C30" s="39">
        <v>26381</v>
      </c>
      <c r="D30" s="39">
        <v>23830</v>
      </c>
      <c r="E30" s="39">
        <v>24687</v>
      </c>
      <c r="F30" s="39">
        <v>18761</v>
      </c>
      <c r="G30" s="39">
        <v>37755</v>
      </c>
      <c r="H30" s="48" t="s">
        <v>12</v>
      </c>
      <c r="I30" s="39"/>
      <c r="J30" s="39"/>
      <c r="K30" s="39"/>
    </row>
    <row r="31" spans="1:17" ht="12.75" customHeight="1">
      <c r="A31" s="39">
        <v>32904</v>
      </c>
      <c r="B31" s="39">
        <v>31756</v>
      </c>
      <c r="C31" s="39">
        <v>27901</v>
      </c>
      <c r="D31" s="39">
        <v>25759</v>
      </c>
      <c r="E31" s="39">
        <v>25767</v>
      </c>
      <c r="F31" s="39">
        <v>21715</v>
      </c>
      <c r="G31" s="39">
        <v>47220</v>
      </c>
      <c r="H31" s="48" t="s">
        <v>13</v>
      </c>
      <c r="I31" s="39"/>
      <c r="J31" s="39"/>
      <c r="K31" s="39"/>
      <c r="L31" s="39"/>
      <c r="M31" s="39"/>
      <c r="N31" s="39"/>
      <c r="O31" s="39"/>
      <c r="P31" s="39"/>
      <c r="Q31" s="39"/>
    </row>
    <row r="32" spans="1:8" ht="21.75" customHeight="1">
      <c r="A32" s="78" t="s">
        <v>137</v>
      </c>
      <c r="B32" s="78"/>
      <c r="C32" s="78"/>
      <c r="D32" s="78"/>
      <c r="E32" s="78"/>
      <c r="F32" s="78"/>
      <c r="G32" s="78"/>
      <c r="H32" s="78"/>
    </row>
    <row r="33" spans="1:12" ht="18" customHeight="1">
      <c r="A33" s="39">
        <v>1626098</v>
      </c>
      <c r="B33" s="39">
        <v>1848374</v>
      </c>
      <c r="C33" s="39">
        <v>1088794</v>
      </c>
      <c r="D33" s="39">
        <v>1242845</v>
      </c>
      <c r="E33" s="39">
        <v>1182802</v>
      </c>
      <c r="F33" s="39">
        <v>912632</v>
      </c>
      <c r="G33" s="39">
        <v>2042417</v>
      </c>
      <c r="H33" s="46" t="s">
        <v>47</v>
      </c>
      <c r="I33" s="9"/>
      <c r="J33" s="9"/>
      <c r="K33" s="9"/>
      <c r="L33" s="9"/>
    </row>
    <row r="34" spans="1:12" ht="12.75" customHeight="1">
      <c r="A34" s="39">
        <f>+A35-A33</f>
        <v>3345754</v>
      </c>
      <c r="B34" s="39">
        <f aca="true" t="shared" si="2" ref="B34:G34">+B35-B33</f>
        <v>2797420</v>
      </c>
      <c r="C34" s="39">
        <f t="shared" si="2"/>
        <v>2930248</v>
      </c>
      <c r="D34" s="39">
        <f t="shared" si="2"/>
        <v>2387410</v>
      </c>
      <c r="E34" s="39">
        <f t="shared" si="2"/>
        <v>2378569</v>
      </c>
      <c r="F34" s="39">
        <f t="shared" si="2"/>
        <v>2049642</v>
      </c>
      <c r="G34" s="39">
        <f t="shared" si="2"/>
        <v>4653012</v>
      </c>
      <c r="H34" s="46" t="s">
        <v>48</v>
      </c>
      <c r="I34" s="9"/>
      <c r="J34" s="9"/>
      <c r="K34" s="9"/>
      <c r="L34" s="9"/>
    </row>
    <row r="35" spans="1:12" s="4" customFormat="1" ht="12.75" customHeight="1">
      <c r="A35" s="39">
        <v>4971852</v>
      </c>
      <c r="B35" s="39">
        <v>4645794</v>
      </c>
      <c r="C35" s="39">
        <v>4019042</v>
      </c>
      <c r="D35" s="39">
        <v>3630255</v>
      </c>
      <c r="E35" s="39">
        <v>3561371</v>
      </c>
      <c r="F35" s="39">
        <v>2962274</v>
      </c>
      <c r="G35" s="39">
        <v>6695429</v>
      </c>
      <c r="H35" s="46" t="s">
        <v>31</v>
      </c>
      <c r="I35" s="9"/>
      <c r="J35" s="9"/>
      <c r="K35" s="9"/>
      <c r="L35" s="9"/>
    </row>
    <row r="36" spans="1:8" s="4" customFormat="1" ht="24.75" customHeight="1">
      <c r="A36" s="19">
        <f>+A21/A35*100</f>
        <v>7.753609721286956</v>
      </c>
      <c r="B36" s="19">
        <f aca="true" t="shared" si="3" ref="B36:G36">+B21/B35*100</f>
        <v>7.998460543020203</v>
      </c>
      <c r="C36" s="19">
        <f t="shared" si="3"/>
        <v>8.25097125135791</v>
      </c>
      <c r="D36" s="19">
        <f t="shared" si="3"/>
        <v>8.253690167770584</v>
      </c>
      <c r="E36" s="19">
        <f t="shared" si="3"/>
        <v>8.07568208984686</v>
      </c>
      <c r="F36" s="19">
        <f t="shared" si="3"/>
        <v>7.530295982073232</v>
      </c>
      <c r="G36" s="19">
        <f t="shared" si="3"/>
        <v>7.501804589369852</v>
      </c>
      <c r="H36" s="47" t="s">
        <v>101</v>
      </c>
    </row>
    <row r="37" spans="1:8" ht="12.75">
      <c r="A37" s="6"/>
      <c r="B37" s="5"/>
      <c r="C37" s="5"/>
      <c r="D37" s="5"/>
      <c r="E37" s="5"/>
      <c r="F37" s="5"/>
      <c r="G37" s="5"/>
      <c r="H37" s="6"/>
    </row>
  </sheetData>
  <sheetProtection/>
  <mergeCells count="6">
    <mergeCell ref="A22:H22"/>
    <mergeCell ref="A32:H32"/>
    <mergeCell ref="A3:H3"/>
    <mergeCell ref="A4:H4"/>
    <mergeCell ref="A10:H10"/>
    <mergeCell ref="A16:H1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H5 H11:H15 H17:H21 H6:H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32" sqref="A32:H32"/>
    </sheetView>
  </sheetViews>
  <sheetFormatPr defaultColWidth="9.140625" defaultRowHeight="12.75"/>
  <cols>
    <col min="1" max="1" width="12.421875" style="2" customWidth="1"/>
    <col min="2" max="2" width="10.7109375" style="2" customWidth="1"/>
    <col min="3" max="4" width="10.28125" style="2" customWidth="1"/>
    <col min="5" max="5" width="10.8515625" style="2" customWidth="1"/>
    <col min="6" max="7" width="10.28125" style="2" customWidth="1"/>
    <col min="8" max="8" width="11.7109375" style="2" customWidth="1"/>
    <col min="9" max="10" width="10.7109375" style="2" bestFit="1" customWidth="1"/>
    <col min="11" max="11" width="9.7109375" style="2" bestFit="1" customWidth="1"/>
    <col min="12" max="16384" width="9.140625" style="2" customWidth="1"/>
  </cols>
  <sheetData>
    <row r="1" spans="1:8" ht="24.75" customHeight="1">
      <c r="A1" s="14" t="s">
        <v>98</v>
      </c>
      <c r="B1" s="1"/>
      <c r="C1" s="1"/>
      <c r="D1" s="1"/>
      <c r="E1" s="1"/>
      <c r="F1" s="1"/>
      <c r="G1" s="1"/>
      <c r="H1" s="1"/>
    </row>
    <row r="2" spans="1:8" ht="30" customHeight="1">
      <c r="A2" s="25"/>
      <c r="B2" s="30" t="s">
        <v>54</v>
      </c>
      <c r="C2" s="30" t="s">
        <v>57</v>
      </c>
      <c r="D2" s="30" t="s">
        <v>58</v>
      </c>
      <c r="E2" s="30" t="s">
        <v>19</v>
      </c>
      <c r="F2" s="30" t="s">
        <v>20</v>
      </c>
      <c r="G2" s="31" t="s">
        <v>59</v>
      </c>
      <c r="H2" s="31" t="s">
        <v>60</v>
      </c>
    </row>
    <row r="3" spans="1:8" ht="21.75" customHeight="1">
      <c r="A3" s="77" t="s">
        <v>14</v>
      </c>
      <c r="B3" s="77"/>
      <c r="C3" s="77"/>
      <c r="D3" s="77"/>
      <c r="E3" s="77"/>
      <c r="F3" s="77"/>
      <c r="G3" s="77"/>
      <c r="H3" s="77"/>
    </row>
    <row r="4" spans="1:8" ht="18" customHeight="1">
      <c r="A4" s="78" t="s">
        <v>29</v>
      </c>
      <c r="B4" s="78"/>
      <c r="C4" s="78"/>
      <c r="D4" s="78"/>
      <c r="E4" s="78"/>
      <c r="F4" s="78"/>
      <c r="G4" s="78"/>
      <c r="H4" s="78"/>
    </row>
    <row r="5" spans="1:8" ht="12.75" customHeight="1">
      <c r="A5" s="15" t="s">
        <v>109</v>
      </c>
      <c r="B5" s="42">
        <v>393438</v>
      </c>
      <c r="C5" s="42">
        <v>152079</v>
      </c>
      <c r="D5" s="42">
        <v>163597</v>
      </c>
      <c r="E5" s="42">
        <v>163661</v>
      </c>
      <c r="F5" s="42">
        <v>171790</v>
      </c>
      <c r="G5" s="42">
        <v>182858</v>
      </c>
      <c r="H5" s="42">
        <v>182925</v>
      </c>
    </row>
    <row r="6" spans="1:8" ht="12.75" customHeight="1">
      <c r="A6" s="15" t="s">
        <v>114</v>
      </c>
      <c r="B6" s="42">
        <v>381453</v>
      </c>
      <c r="C6" s="42">
        <v>147638</v>
      </c>
      <c r="D6" s="42">
        <v>160807</v>
      </c>
      <c r="E6" s="42">
        <v>158254</v>
      </c>
      <c r="F6" s="42">
        <v>162936</v>
      </c>
      <c r="G6" s="42">
        <v>179601</v>
      </c>
      <c r="H6" s="42">
        <v>182978</v>
      </c>
    </row>
    <row r="7" spans="1:8" ht="12.75" customHeight="1">
      <c r="A7" s="15" t="s">
        <v>119</v>
      </c>
      <c r="B7" s="42">
        <v>377974</v>
      </c>
      <c r="C7" s="42">
        <v>143305</v>
      </c>
      <c r="D7" s="42">
        <v>161061</v>
      </c>
      <c r="E7" s="42">
        <v>157510</v>
      </c>
      <c r="F7" s="42">
        <v>160769</v>
      </c>
      <c r="G7" s="42">
        <v>176884</v>
      </c>
      <c r="H7" s="42">
        <v>181857</v>
      </c>
    </row>
    <row r="8" spans="1:8" ht="12.75" customHeight="1">
      <c r="A8" s="15" t="s">
        <v>121</v>
      </c>
      <c r="B8" s="42">
        <v>381805</v>
      </c>
      <c r="C8" s="42">
        <v>143561</v>
      </c>
      <c r="D8" s="42">
        <v>163660</v>
      </c>
      <c r="E8" s="42">
        <v>163362</v>
      </c>
      <c r="F8" s="42">
        <v>163218</v>
      </c>
      <c r="G8" s="42">
        <v>177385</v>
      </c>
      <c r="H8" s="42">
        <v>184893</v>
      </c>
    </row>
    <row r="9" spans="1:8" ht="12.75" customHeight="1">
      <c r="A9" s="15" t="s">
        <v>135</v>
      </c>
      <c r="B9" s="42">
        <v>377970</v>
      </c>
      <c r="C9" s="42">
        <v>141771</v>
      </c>
      <c r="D9" s="42">
        <v>161647</v>
      </c>
      <c r="E9" s="42">
        <v>162765</v>
      </c>
      <c r="F9" s="42">
        <v>161504</v>
      </c>
      <c r="G9" s="42">
        <v>173525</v>
      </c>
      <c r="H9" s="42">
        <v>184297</v>
      </c>
    </row>
    <row r="10" spans="1:8" ht="18" customHeight="1">
      <c r="A10" s="78" t="s">
        <v>30</v>
      </c>
      <c r="B10" s="78"/>
      <c r="C10" s="78"/>
      <c r="D10" s="78"/>
      <c r="E10" s="78"/>
      <c r="F10" s="78"/>
      <c r="G10" s="78"/>
      <c r="H10" s="78"/>
    </row>
    <row r="11" spans="1:8" ht="12.75" customHeight="1">
      <c r="A11" s="15" t="s">
        <v>109</v>
      </c>
      <c r="B11" s="42">
        <v>372494</v>
      </c>
      <c r="C11" s="42">
        <v>147012</v>
      </c>
      <c r="D11" s="42">
        <v>157764</v>
      </c>
      <c r="E11" s="42">
        <v>162487</v>
      </c>
      <c r="F11" s="42">
        <v>172134</v>
      </c>
      <c r="G11" s="42">
        <v>187661</v>
      </c>
      <c r="H11" s="42">
        <v>192929</v>
      </c>
    </row>
    <row r="12" spans="1:8" ht="12.75" customHeight="1">
      <c r="A12" s="15" t="s">
        <v>114</v>
      </c>
      <c r="B12" s="42">
        <v>363340</v>
      </c>
      <c r="C12" s="42">
        <v>140440</v>
      </c>
      <c r="D12" s="42">
        <v>154511</v>
      </c>
      <c r="E12" s="42">
        <v>155680</v>
      </c>
      <c r="F12" s="42">
        <v>164738</v>
      </c>
      <c r="G12" s="42">
        <v>183850</v>
      </c>
      <c r="H12" s="42">
        <v>192307</v>
      </c>
    </row>
    <row r="13" spans="1:8" ht="12.75" customHeight="1">
      <c r="A13" s="15" t="s">
        <v>119</v>
      </c>
      <c r="B13" s="42">
        <v>360143</v>
      </c>
      <c r="C13" s="42">
        <v>135869</v>
      </c>
      <c r="D13" s="42">
        <v>154623</v>
      </c>
      <c r="E13" s="42">
        <v>154285</v>
      </c>
      <c r="F13" s="42">
        <v>161522</v>
      </c>
      <c r="G13" s="42">
        <v>180592</v>
      </c>
      <c r="H13" s="42">
        <v>190743</v>
      </c>
    </row>
    <row r="14" spans="1:8" ht="12.75" customHeight="1">
      <c r="A14" s="15" t="s">
        <v>121</v>
      </c>
      <c r="B14" s="42">
        <v>362217</v>
      </c>
      <c r="C14" s="42">
        <v>134983</v>
      </c>
      <c r="D14" s="42">
        <v>156608</v>
      </c>
      <c r="E14" s="42">
        <v>158676</v>
      </c>
      <c r="F14" s="42">
        <v>161132</v>
      </c>
      <c r="G14" s="42">
        <v>179519</v>
      </c>
      <c r="H14" s="42">
        <v>192882</v>
      </c>
    </row>
    <row r="15" spans="1:8" ht="12.75" customHeight="1">
      <c r="A15" s="15" t="s">
        <v>135</v>
      </c>
      <c r="B15" s="42">
        <v>358109</v>
      </c>
      <c r="C15" s="42">
        <v>133424</v>
      </c>
      <c r="D15" s="42">
        <v>153252</v>
      </c>
      <c r="E15" s="42">
        <v>156893</v>
      </c>
      <c r="F15" s="42">
        <v>159409</v>
      </c>
      <c r="G15" s="42">
        <v>174291</v>
      </c>
      <c r="H15" s="42">
        <v>191942</v>
      </c>
    </row>
    <row r="16" spans="1:8" ht="21.75" customHeight="1">
      <c r="A16" s="78" t="s">
        <v>2</v>
      </c>
      <c r="B16" s="78"/>
      <c r="C16" s="78"/>
      <c r="D16" s="78"/>
      <c r="E16" s="78"/>
      <c r="F16" s="78"/>
      <c r="G16" s="78"/>
      <c r="H16" s="78"/>
    </row>
    <row r="17" spans="1:10" ht="12.75" customHeight="1">
      <c r="A17" s="15" t="s">
        <v>109</v>
      </c>
      <c r="B17" s="39">
        <f aca="true" t="shared" si="0" ref="B17:H20">+B5+B11</f>
        <v>765932</v>
      </c>
      <c r="C17" s="39">
        <f t="shared" si="0"/>
        <v>299091</v>
      </c>
      <c r="D17" s="39">
        <f t="shared" si="0"/>
        <v>321361</v>
      </c>
      <c r="E17" s="39">
        <f t="shared" si="0"/>
        <v>326148</v>
      </c>
      <c r="F17" s="39">
        <f t="shared" si="0"/>
        <v>343924</v>
      </c>
      <c r="G17" s="39">
        <f t="shared" si="0"/>
        <v>370519</v>
      </c>
      <c r="H17" s="39">
        <f t="shared" si="0"/>
        <v>375854</v>
      </c>
      <c r="I17" s="38"/>
      <c r="J17" s="39"/>
    </row>
    <row r="18" spans="1:10" ht="12.75" customHeight="1">
      <c r="A18" s="15" t="s">
        <v>114</v>
      </c>
      <c r="B18" s="39">
        <f t="shared" si="0"/>
        <v>744793</v>
      </c>
      <c r="C18" s="39">
        <f t="shared" si="0"/>
        <v>288078</v>
      </c>
      <c r="D18" s="39">
        <f t="shared" si="0"/>
        <v>315318</v>
      </c>
      <c r="E18" s="39">
        <f t="shared" si="0"/>
        <v>313934</v>
      </c>
      <c r="F18" s="39">
        <f t="shared" si="0"/>
        <v>327674</v>
      </c>
      <c r="G18" s="39">
        <f t="shared" si="0"/>
        <v>363451</v>
      </c>
      <c r="H18" s="39">
        <f t="shared" si="0"/>
        <v>375285</v>
      </c>
      <c r="I18" s="38"/>
      <c r="J18" s="39"/>
    </row>
    <row r="19" spans="1:10" ht="12.75" customHeight="1">
      <c r="A19" s="15" t="s">
        <v>119</v>
      </c>
      <c r="B19" s="39">
        <f t="shared" si="0"/>
        <v>738117</v>
      </c>
      <c r="C19" s="39">
        <f t="shared" si="0"/>
        <v>279174</v>
      </c>
      <c r="D19" s="39">
        <f t="shared" si="0"/>
        <v>315684</v>
      </c>
      <c r="E19" s="39">
        <f t="shared" si="0"/>
        <v>311795</v>
      </c>
      <c r="F19" s="39">
        <f t="shared" si="0"/>
        <v>322291</v>
      </c>
      <c r="G19" s="39">
        <f t="shared" si="0"/>
        <v>357476</v>
      </c>
      <c r="H19" s="39">
        <f t="shared" si="0"/>
        <v>372600</v>
      </c>
      <c r="I19" s="38"/>
      <c r="J19" s="39"/>
    </row>
    <row r="20" spans="1:10" ht="12.75" customHeight="1">
      <c r="A20" s="15" t="s">
        <v>121</v>
      </c>
      <c r="B20" s="39">
        <f t="shared" si="0"/>
        <v>744022</v>
      </c>
      <c r="C20" s="39">
        <f t="shared" si="0"/>
        <v>278544</v>
      </c>
      <c r="D20" s="39">
        <f t="shared" si="0"/>
        <v>320268</v>
      </c>
      <c r="E20" s="39">
        <f t="shared" si="0"/>
        <v>322038</v>
      </c>
      <c r="F20" s="39">
        <f t="shared" si="0"/>
        <v>324350</v>
      </c>
      <c r="G20" s="39">
        <f t="shared" si="0"/>
        <v>356904</v>
      </c>
      <c r="H20" s="39">
        <f t="shared" si="0"/>
        <v>377775</v>
      </c>
      <c r="I20" s="38"/>
      <c r="J20" s="39"/>
    </row>
    <row r="21" spans="1:10" ht="12.75" customHeight="1">
      <c r="A21" s="15" t="s">
        <v>135</v>
      </c>
      <c r="B21" s="39">
        <f>+B9+B15</f>
        <v>736079</v>
      </c>
      <c r="C21" s="39">
        <f aca="true" t="shared" si="1" ref="C21:H21">+C9+C15</f>
        <v>275195</v>
      </c>
      <c r="D21" s="39">
        <f t="shared" si="1"/>
        <v>314899</v>
      </c>
      <c r="E21" s="39">
        <f t="shared" si="1"/>
        <v>319658</v>
      </c>
      <c r="F21" s="39">
        <f t="shared" si="1"/>
        <v>320913</v>
      </c>
      <c r="G21" s="39">
        <f t="shared" si="1"/>
        <v>347816</v>
      </c>
      <c r="H21" s="39">
        <f t="shared" si="1"/>
        <v>376239</v>
      </c>
      <c r="I21" s="38"/>
      <c r="J21" s="39"/>
    </row>
    <row r="22" spans="1:8" ht="21.75" customHeight="1">
      <c r="A22" s="78" t="s">
        <v>136</v>
      </c>
      <c r="B22" s="78"/>
      <c r="C22" s="78"/>
      <c r="D22" s="78"/>
      <c r="E22" s="78"/>
      <c r="F22" s="78"/>
      <c r="G22" s="78"/>
      <c r="H22" s="78"/>
    </row>
    <row r="23" spans="1:9" ht="12.75" customHeight="1">
      <c r="A23" s="16" t="s">
        <v>5</v>
      </c>
      <c r="B23" s="39">
        <v>64018</v>
      </c>
      <c r="C23" s="39">
        <v>25436</v>
      </c>
      <c r="D23" s="39">
        <v>27839</v>
      </c>
      <c r="E23" s="39">
        <v>27826</v>
      </c>
      <c r="F23" s="39">
        <v>27231</v>
      </c>
      <c r="G23" s="39">
        <v>29668</v>
      </c>
      <c r="H23" s="39">
        <v>32245</v>
      </c>
      <c r="I23" s="39"/>
    </row>
    <row r="24" spans="1:9" ht="12.75" customHeight="1">
      <c r="A24" s="16" t="s">
        <v>6</v>
      </c>
      <c r="B24" s="39">
        <v>40626</v>
      </c>
      <c r="C24" s="39">
        <v>16016</v>
      </c>
      <c r="D24" s="39">
        <v>18228</v>
      </c>
      <c r="E24" s="39">
        <v>17336</v>
      </c>
      <c r="F24" s="39">
        <v>16750</v>
      </c>
      <c r="G24" s="39">
        <v>17928</v>
      </c>
      <c r="H24" s="39">
        <v>19544</v>
      </c>
      <c r="I24" s="39"/>
    </row>
    <row r="25" spans="1:9" ht="12.75" customHeight="1">
      <c r="A25" s="16" t="s">
        <v>7</v>
      </c>
      <c r="B25" s="39">
        <v>170249</v>
      </c>
      <c r="C25" s="39">
        <v>61733</v>
      </c>
      <c r="D25" s="39">
        <v>70648</v>
      </c>
      <c r="E25" s="39">
        <v>71758</v>
      </c>
      <c r="F25" s="39">
        <v>72041</v>
      </c>
      <c r="G25" s="39">
        <v>78242</v>
      </c>
      <c r="H25" s="39">
        <v>83480</v>
      </c>
      <c r="I25" s="39"/>
    </row>
    <row r="26" spans="1:9" ht="12.75" customHeight="1">
      <c r="A26" s="16" t="s">
        <v>8</v>
      </c>
      <c r="B26" s="39">
        <v>23301</v>
      </c>
      <c r="C26" s="39">
        <v>9486</v>
      </c>
      <c r="D26" s="39">
        <v>10710</v>
      </c>
      <c r="E26" s="39">
        <v>10703</v>
      </c>
      <c r="F26" s="39">
        <v>10237</v>
      </c>
      <c r="G26" s="39">
        <v>10883</v>
      </c>
      <c r="H26" s="39">
        <v>12062</v>
      </c>
      <c r="I26" s="39"/>
    </row>
    <row r="27" spans="1:9" ht="12.75" customHeight="1">
      <c r="A27" s="16" t="s">
        <v>9</v>
      </c>
      <c r="B27" s="39">
        <v>83445</v>
      </c>
      <c r="C27" s="39">
        <v>31153</v>
      </c>
      <c r="D27" s="39">
        <v>37154</v>
      </c>
      <c r="E27" s="39">
        <v>39207</v>
      </c>
      <c r="F27" s="39">
        <v>39042</v>
      </c>
      <c r="G27" s="39">
        <v>43174</v>
      </c>
      <c r="H27" s="39">
        <v>47870</v>
      </c>
      <c r="I27" s="39"/>
    </row>
    <row r="28" spans="1:9" ht="12.75" customHeight="1">
      <c r="A28" s="16" t="s">
        <v>10</v>
      </c>
      <c r="B28" s="39">
        <v>189829</v>
      </c>
      <c r="C28" s="39">
        <v>69315</v>
      </c>
      <c r="D28" s="39">
        <v>80630</v>
      </c>
      <c r="E28" s="39">
        <v>81599</v>
      </c>
      <c r="F28" s="39">
        <v>82112</v>
      </c>
      <c r="G28" s="39">
        <v>87374</v>
      </c>
      <c r="H28" s="39">
        <v>93149</v>
      </c>
      <c r="I28" s="39"/>
    </row>
    <row r="29" spans="1:9" ht="12.75" customHeight="1">
      <c r="A29" s="16" t="s">
        <v>11</v>
      </c>
      <c r="B29" s="39">
        <v>47780</v>
      </c>
      <c r="C29" s="39">
        <v>17337</v>
      </c>
      <c r="D29" s="39">
        <v>19508</v>
      </c>
      <c r="E29" s="39">
        <v>20464</v>
      </c>
      <c r="F29" s="39">
        <v>21295</v>
      </c>
      <c r="G29" s="39">
        <v>22850</v>
      </c>
      <c r="H29" s="39">
        <v>24056</v>
      </c>
      <c r="I29" s="39"/>
    </row>
    <row r="30" spans="1:9" ht="12.75" customHeight="1">
      <c r="A30" s="16" t="s">
        <v>12</v>
      </c>
      <c r="B30" s="39">
        <v>57724</v>
      </c>
      <c r="C30" s="39">
        <v>20673</v>
      </c>
      <c r="D30" s="39">
        <v>23792</v>
      </c>
      <c r="E30" s="39">
        <v>25037</v>
      </c>
      <c r="F30" s="39">
        <v>26180</v>
      </c>
      <c r="G30" s="39">
        <v>28838</v>
      </c>
      <c r="H30" s="39">
        <v>31455</v>
      </c>
      <c r="I30" s="39"/>
    </row>
    <row r="31" spans="1:14" ht="12.75" customHeight="1">
      <c r="A31" s="16" t="s">
        <v>13</v>
      </c>
      <c r="B31" s="39">
        <v>59848</v>
      </c>
      <c r="C31" s="39">
        <v>24046</v>
      </c>
      <c r="D31" s="39">
        <v>26390</v>
      </c>
      <c r="E31" s="39">
        <v>25728</v>
      </c>
      <c r="F31" s="39">
        <v>26025</v>
      </c>
      <c r="G31" s="39">
        <v>28859</v>
      </c>
      <c r="H31" s="39">
        <v>32378</v>
      </c>
      <c r="I31" s="39"/>
      <c r="J31" s="39"/>
      <c r="K31" s="39"/>
      <c r="L31" s="39"/>
      <c r="M31" s="39"/>
      <c r="N31" s="39"/>
    </row>
    <row r="32" spans="1:8" ht="21.75" customHeight="1">
      <c r="A32" s="78" t="s">
        <v>137</v>
      </c>
      <c r="B32" s="78"/>
      <c r="C32" s="78"/>
      <c r="D32" s="78"/>
      <c r="E32" s="78"/>
      <c r="F32" s="78"/>
      <c r="G32" s="78"/>
      <c r="H32" s="78"/>
    </row>
    <row r="33" spans="1:11" ht="18" customHeight="1">
      <c r="A33" s="16" t="s">
        <v>47</v>
      </c>
      <c r="B33" s="39">
        <v>2969943</v>
      </c>
      <c r="C33" s="39">
        <v>1110361</v>
      </c>
      <c r="D33" s="39">
        <v>1251585</v>
      </c>
      <c r="E33" s="39">
        <v>1285202</v>
      </c>
      <c r="F33" s="39">
        <v>1314939</v>
      </c>
      <c r="G33" s="39">
        <v>1455075</v>
      </c>
      <c r="H33" s="39">
        <v>1574185</v>
      </c>
      <c r="I33" s="39"/>
      <c r="J33" s="9"/>
      <c r="K33" s="9"/>
    </row>
    <row r="34" spans="1:11" ht="12.75" customHeight="1">
      <c r="A34" s="16" t="s">
        <v>48</v>
      </c>
      <c r="B34" s="39">
        <f>+B35-B33</f>
        <v>5413179</v>
      </c>
      <c r="C34" s="39">
        <v>2824461</v>
      </c>
      <c r="D34" s="39">
        <f>+D35-D33</f>
        <v>1830779</v>
      </c>
      <c r="E34" s="39">
        <f>+E35-E33</f>
        <v>1997211</v>
      </c>
      <c r="F34" s="39">
        <f>+F35-F33</f>
        <v>2296956</v>
      </c>
      <c r="G34" s="39">
        <f>+G35-G33</f>
        <v>2798733</v>
      </c>
      <c r="H34" s="39">
        <f>+H35-H33</f>
        <v>3257600</v>
      </c>
      <c r="I34" s="39"/>
      <c r="J34" s="39"/>
      <c r="K34" s="39"/>
    </row>
    <row r="35" spans="1:11" s="4" customFormat="1" ht="12.75" customHeight="1">
      <c r="A35" s="16" t="s">
        <v>31</v>
      </c>
      <c r="B35" s="39">
        <v>8383122</v>
      </c>
      <c r="C35" s="39">
        <v>2863938</v>
      </c>
      <c r="D35" s="39">
        <v>3082364</v>
      </c>
      <c r="E35" s="39">
        <v>3282413</v>
      </c>
      <c r="F35" s="39">
        <v>3611895</v>
      </c>
      <c r="G35" s="39">
        <v>4253808</v>
      </c>
      <c r="H35" s="39">
        <v>4831785</v>
      </c>
      <c r="I35" s="39"/>
      <c r="J35" s="39"/>
      <c r="K35" s="39"/>
    </row>
    <row r="36" spans="1:8" s="4" customFormat="1" ht="24.75" customHeight="1">
      <c r="A36" s="18" t="s">
        <v>101</v>
      </c>
      <c r="B36" s="19">
        <f>+B21/B35*100</f>
        <v>8.78048774668912</v>
      </c>
      <c r="C36" s="19">
        <f aca="true" t="shared" si="2" ref="C36:H36">+C21/C35*100</f>
        <v>9.608971981935364</v>
      </c>
      <c r="D36" s="19">
        <f t="shared" si="2"/>
        <v>10.216152277926941</v>
      </c>
      <c r="E36" s="19">
        <f t="shared" si="2"/>
        <v>9.738506397580073</v>
      </c>
      <c r="F36" s="19">
        <f t="shared" si="2"/>
        <v>8.884892833263427</v>
      </c>
      <c r="G36" s="19">
        <f t="shared" si="2"/>
        <v>8.176579666971334</v>
      </c>
      <c r="H36" s="19">
        <f t="shared" si="2"/>
        <v>7.7867496173774295</v>
      </c>
    </row>
    <row r="37" spans="1:8" ht="12.75">
      <c r="A37" s="6"/>
      <c r="B37" s="5"/>
      <c r="C37" s="5"/>
      <c r="D37" s="5"/>
      <c r="E37" s="5"/>
      <c r="F37" s="5"/>
      <c r="G37" s="5"/>
      <c r="H37" s="5"/>
    </row>
    <row r="38" spans="1:8" ht="13.5" customHeight="1">
      <c r="A38" s="16" t="s">
        <v>51</v>
      </c>
      <c r="B38" s="16"/>
      <c r="C38" s="16"/>
      <c r="D38" s="16"/>
      <c r="E38" s="16"/>
      <c r="F38" s="16"/>
      <c r="G38" s="16"/>
      <c r="H38" s="16"/>
    </row>
  </sheetData>
  <sheetProtection/>
  <mergeCells count="6">
    <mergeCell ref="A22:H22"/>
    <mergeCell ref="A32:H32"/>
    <mergeCell ref="A3:H3"/>
    <mergeCell ref="A4:H4"/>
    <mergeCell ref="A10:H10"/>
    <mergeCell ref="A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11:A15 A17:A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Rosalia Giambrone</cp:lastModifiedBy>
  <cp:lastPrinted>2015-11-23T08:58:59Z</cp:lastPrinted>
  <dcterms:created xsi:type="dcterms:W3CDTF">2000-03-09T09:22:13Z</dcterms:created>
  <dcterms:modified xsi:type="dcterms:W3CDTF">2015-11-23T11:28:40Z</dcterms:modified>
  <cp:category/>
  <cp:version/>
  <cp:contentType/>
  <cp:contentStatus/>
</cp:coreProperties>
</file>