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942" activeTab="4"/>
  </bookViews>
  <sheets>
    <sheet name="Tav.10.1" sheetId="1" r:id="rId1"/>
    <sheet name="Tav.10.1segue" sheetId="2" r:id="rId2"/>
    <sheet name="Tav.10.2" sheetId="3" r:id="rId3"/>
    <sheet name="Tav.10.3" sheetId="4" r:id="rId4"/>
    <sheet name="Tav.10.4" sheetId="5" r:id="rId5"/>
    <sheet name="Tav.10.5" sheetId="6" r:id="rId6"/>
    <sheet name="Tav. 10.6" sheetId="7" r:id="rId7"/>
    <sheet name="Tav. 10.7" sheetId="8" r:id="rId8"/>
    <sheet name="Tav. 10.8" sheetId="9" r:id="rId9"/>
    <sheet name="Tav.10.9" sheetId="10" r:id="rId10"/>
    <sheet name="Tav. 10.10" sheetId="11" r:id="rId11"/>
    <sheet name="Tav. 10.11" sheetId="12" r:id="rId12"/>
    <sheet name="Tav. 10.12-13" sheetId="13" r:id="rId13"/>
    <sheet name="Tav. 10.14" sheetId="14" r:id="rId14"/>
    <sheet name="Tav.10.15" sheetId="15" r:id="rId15"/>
    <sheet name="Tav.10.16" sheetId="16" r:id="rId16"/>
    <sheet name="Tav.10.17" sheetId="17" r:id="rId17"/>
  </sheets>
  <definedNames>
    <definedName name="_xlnm.Print_Area" localSheetId="10">'Tav. 10.10'!$A:$IV</definedName>
    <definedName name="_xlnm.Print_Area" localSheetId="11">'Tav. 10.11'!$A:$IV</definedName>
    <definedName name="_xlnm.Print_Area" localSheetId="13">'Tav. 10.14'!$A:$IV</definedName>
    <definedName name="_xlnm.Print_Area" localSheetId="9">'Tav.10.9'!$A:$IV</definedName>
  </definedNames>
  <calcPr fullCalcOnLoad="1"/>
</workbook>
</file>

<file path=xl/sharedStrings.xml><?xml version="1.0" encoding="utf-8"?>
<sst xmlns="http://schemas.openxmlformats.org/spreadsheetml/2006/main" count="596" uniqueCount="225">
  <si>
    <t>Palermo</t>
  </si>
  <si>
    <t>Catania</t>
  </si>
  <si>
    <t>Messina</t>
  </si>
  <si>
    <t>Scontro frontale</t>
  </si>
  <si>
    <t>Scontro frontale-laterale</t>
  </si>
  <si>
    <t>Scontro laterale</t>
  </si>
  <si>
    <t>Totale</t>
  </si>
  <si>
    <t>Totale incidenti</t>
  </si>
  <si>
    <t>Sicilia</t>
  </si>
  <si>
    <t>Nord-Centro</t>
  </si>
  <si>
    <t>Italia</t>
  </si>
  <si>
    <t>Agrigento</t>
  </si>
  <si>
    <t>Caltanissetta</t>
  </si>
  <si>
    <t>Enna</t>
  </si>
  <si>
    <t>Ragusa</t>
  </si>
  <si>
    <t>Siracusa</t>
  </si>
  <si>
    <t>Trapani</t>
  </si>
  <si>
    <t>Autovetture</t>
  </si>
  <si>
    <t>Autobus</t>
  </si>
  <si>
    <t>Autocarri</t>
  </si>
  <si>
    <t>Motrici</t>
  </si>
  <si>
    <t>Rimorchi</t>
  </si>
  <si>
    <t>Motocicli</t>
  </si>
  <si>
    <t>Incidenti</t>
  </si>
  <si>
    <t>Feriti</t>
  </si>
  <si>
    <t>Morti</t>
  </si>
  <si>
    <t>Passeggeri</t>
  </si>
  <si>
    <t>TSN</t>
  </si>
  <si>
    <t>Milazzo</t>
  </si>
  <si>
    <t>Augusta</t>
  </si>
  <si>
    <t>Gela</t>
  </si>
  <si>
    <t>Arrivi</t>
  </si>
  <si>
    <t>-</t>
  </si>
  <si>
    <t>Tra veicoli in marcia</t>
  </si>
  <si>
    <t>A veicoli isolati</t>
  </si>
  <si>
    <t>Autobus utilizzati</t>
  </si>
  <si>
    <t>Posti offerti</t>
  </si>
  <si>
    <t>Viaggiatori trasportati</t>
  </si>
  <si>
    <t>Autoveicoli speciali</t>
  </si>
  <si>
    <t>Altri</t>
  </si>
  <si>
    <t>Motocarri*</t>
  </si>
  <si>
    <t>* include i quadricicli per trasporto merci e motoveicoli e quadricicli speciali/specifici</t>
  </si>
  <si>
    <t>Sud-Isole</t>
  </si>
  <si>
    <t>Fonte: Elaborazione su dati ACI</t>
  </si>
  <si>
    <t>Fonte: Elaborazione su dati ISTAT</t>
  </si>
  <si>
    <t>Strade urbane</t>
  </si>
  <si>
    <t>di cui mortali</t>
  </si>
  <si>
    <t>Urto in fermata o arresto</t>
  </si>
  <si>
    <t>Tampona-mento</t>
  </si>
  <si>
    <t>Tavola 10.1  Consistenza del parco veicolare secondo le risultanze del PRA</t>
  </si>
  <si>
    <t>Italia = 100</t>
  </si>
  <si>
    <t>Servizio Urbano</t>
  </si>
  <si>
    <t>Servizio Misto</t>
  </si>
  <si>
    <t xml:space="preserve">Movimenti </t>
  </si>
  <si>
    <t>Transiti</t>
  </si>
  <si>
    <t xml:space="preserve">Cargo (a) </t>
  </si>
  <si>
    <t>Numero</t>
  </si>
  <si>
    <t>Totali</t>
  </si>
  <si>
    <t>n.s.: variazione non significativa in quanto relativa a valori troppo bassi o anomali</t>
  </si>
  <si>
    <t>Movimenti</t>
  </si>
  <si>
    <t>Cargo (a)</t>
  </si>
  <si>
    <t>Aeroporti Italiani</t>
  </si>
  <si>
    <t>Punta Raisi (PA)</t>
  </si>
  <si>
    <t>Fontanarossa (CT)</t>
  </si>
  <si>
    <t>Birgi (TP)</t>
  </si>
  <si>
    <t>(a) merci + posta</t>
  </si>
  <si>
    <t>A vela</t>
  </si>
  <si>
    <t>A motore</t>
  </si>
  <si>
    <t>Pozzallo</t>
  </si>
  <si>
    <t>Porto Empedocle</t>
  </si>
  <si>
    <t>Mazara del Vallo</t>
  </si>
  <si>
    <t>Unità cancellate</t>
  </si>
  <si>
    <t>Navi (oltre 24 metri)</t>
  </si>
  <si>
    <r>
      <t xml:space="preserve">Tavola 10.1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Consistenza del parco veicolare secondo le risultanze del PRA</t>
    </r>
  </si>
  <si>
    <t>Nuove iscrizioni</t>
  </si>
  <si>
    <t>2007</t>
  </si>
  <si>
    <t>Lampedusa (AG)</t>
  </si>
  <si>
    <t>Pantelleria (TP)</t>
  </si>
  <si>
    <r>
      <t>di cui</t>
    </r>
    <r>
      <rPr>
        <sz val="10"/>
        <rFont val="Arial"/>
        <family val="2"/>
      </rPr>
      <t>: Non di linea (b)</t>
    </r>
  </si>
  <si>
    <t>Var %</t>
  </si>
  <si>
    <t>(b) charter + aerotaxi</t>
  </si>
  <si>
    <t>Fonte: Elaborazione su dati Ministero delle Infrastrutture e dei Trasporti (Direzione Generale per i Sistemi Informativi - Ufficio di Statistica) - Il Diporto Nautico in Italia</t>
  </si>
  <si>
    <t>Numero di porti</t>
  </si>
  <si>
    <t>Numero di accosti</t>
  </si>
  <si>
    <t>Lunghezza complessiva accosti (metri)</t>
  </si>
  <si>
    <t>Prodotti petroliferi</t>
  </si>
  <si>
    <t>Diporto</t>
  </si>
  <si>
    <t>Fonte: Elaborazione su dati Ministero delle Infrastrutture e dei Trasporti</t>
  </si>
  <si>
    <t>Posti barca totali</t>
  </si>
  <si>
    <t>Tipologia di struttura</t>
  </si>
  <si>
    <t>Porto turistico</t>
  </si>
  <si>
    <t>Approdo turistico</t>
  </si>
  <si>
    <t>Punto di ormeggio</t>
  </si>
  <si>
    <t>di cui: oltre 24 metri</t>
  </si>
  <si>
    <t>Tavola 10.2  Incidenti stradali e persone infortunate secondo la conseguenza</t>
  </si>
  <si>
    <t>2008</t>
  </si>
  <si>
    <t>Arcipelago Siciliano</t>
  </si>
  <si>
    <t>N. corse doppie</t>
  </si>
  <si>
    <t>Auto al seguito</t>
  </si>
  <si>
    <t>Metri lineari commerciali</t>
  </si>
  <si>
    <t>Milazzo - Isole Eolie</t>
  </si>
  <si>
    <t>Isole Eolie - Isole Eolie (interisole)</t>
  </si>
  <si>
    <t>Palermo - Ustica</t>
  </si>
  <si>
    <t>Trapani - Isole Egadi</t>
  </si>
  <si>
    <t>Trapani - Pantelleria</t>
  </si>
  <si>
    <t>Mazara - Pantelleria</t>
  </si>
  <si>
    <t>Fonte: Elaborazione su dati del Ministero delle Infrastrutture e dei Trasporti - Conto Nazionale delle Infrastrutture e dei Trasporti</t>
  </si>
  <si>
    <t>Porto Empedocle - Linosa - Lampedusa</t>
  </si>
  <si>
    <t>Fonte: Elaborazione su dati del Ministero delle Infrastrutture e dei Trasporti</t>
  </si>
  <si>
    <t>Tavola 10.9  Traffico delle navi Tirrenia S.p.A. nei collegamenti con le Isole Minori</t>
  </si>
  <si>
    <t xml:space="preserve">Passeggeri </t>
  </si>
  <si>
    <t>2009</t>
  </si>
  <si>
    <t>Fonte: Elaborazione su dati Ministero infrastrutture e trasporti - Conto Nazionale dei Trasporti</t>
  </si>
  <si>
    <t xml:space="preserve">Tavola 10.6  Aziende del trasporto pubblico locale per tipologia di servizio svolto </t>
  </si>
  <si>
    <t>Numero addetti (classi)</t>
  </si>
  <si>
    <t>1-5</t>
  </si>
  <si>
    <t>6-10</t>
  </si>
  <si>
    <t>11-20</t>
  </si>
  <si>
    <t>21-50</t>
  </si>
  <si>
    <t>51-100</t>
  </si>
  <si>
    <t>oltre 100</t>
  </si>
  <si>
    <t>Numero autobus (classi)</t>
  </si>
  <si>
    <t xml:space="preserve">Percorrenza media annua </t>
  </si>
  <si>
    <t xml:space="preserve">Tavola 10.8  Principali dati di traffico del servizio urbano ed extra-urbano </t>
  </si>
  <si>
    <t>Servizio Extraurbano</t>
  </si>
  <si>
    <t>Low-cost</t>
  </si>
  <si>
    <t>Tradizionali</t>
  </si>
  <si>
    <t>(*): Sono riportate solo le singole tratte con più di 50.000 passeggeri annui</t>
  </si>
  <si>
    <t>Catania Fontanarossa - Roma Fiumicino</t>
  </si>
  <si>
    <t>Roma Fiumicino - Catania Fontanarossa</t>
  </si>
  <si>
    <t>Palermo Punta Raisi - Roma Fiumicino</t>
  </si>
  <si>
    <t>Roma Fiumicino - Palermo Punta Raisi</t>
  </si>
  <si>
    <t>Catania Fontanarossa - Milano Linate</t>
  </si>
  <si>
    <t>Milano Linate - Catania Fontanarossa</t>
  </si>
  <si>
    <t>Palermo Punta Raisi - Milano Linate</t>
  </si>
  <si>
    <t>Milano Linate - Palermo Punta Raisi</t>
  </si>
  <si>
    <t>Catania Fontanarossa - Milano Malpensa</t>
  </si>
  <si>
    <t>Milano Malpensa - Catania Fontanarossa</t>
  </si>
  <si>
    <t>Palermo Punta Raisi - Milano Malpensa</t>
  </si>
  <si>
    <t>Milano Malpensa - Palermo Punta Raisi</t>
  </si>
  <si>
    <t>Catania Fontanarossa - Bologna</t>
  </si>
  <si>
    <t>Catania Fontanarossa - Verona</t>
  </si>
  <si>
    <t>Verona - Catania Fontanarossa</t>
  </si>
  <si>
    <t>Catania Fontanarossa - Torino</t>
  </si>
  <si>
    <t>Torino - Catania Fontanarossa</t>
  </si>
  <si>
    <t>Catania Fontanarossa - Venezia</t>
  </si>
  <si>
    <t>Venezia - Catania Fontanarossa</t>
  </si>
  <si>
    <t>Palermo Punta Raisi - Venezia</t>
  </si>
  <si>
    <t>Venezia - Palermo Punta Raisi</t>
  </si>
  <si>
    <t>Trapani Birgi - Bergamo Orio al Serio</t>
  </si>
  <si>
    <t>Bergamo Orio al Serio - Trapani Birgi</t>
  </si>
  <si>
    <t>Palermo Punta Raisi - Pisa</t>
  </si>
  <si>
    <t>Pisa - Palermo Punta Raisi</t>
  </si>
  <si>
    <t>Palermo Punta Raisi - Bologna</t>
  </si>
  <si>
    <t>Bologna - Palermo Punta Raisi</t>
  </si>
  <si>
    <t>Trapani Birgi - Roma Ciampino</t>
  </si>
  <si>
    <t>Roma Ciampino - Trapani Birgi</t>
  </si>
  <si>
    <t>Catania Fontanarossa - Napoli</t>
  </si>
  <si>
    <t>Napoli - Catania Fontanarossa</t>
  </si>
  <si>
    <t>Trapani Birgi - Pisa</t>
  </si>
  <si>
    <t>Pisa - Trapani Birgi</t>
  </si>
  <si>
    <t>Palermo Punta Raisi - Verona</t>
  </si>
  <si>
    <t>Verona - Palermo Punta Raisi</t>
  </si>
  <si>
    <t>Torino - Palermo Punta Raisi</t>
  </si>
  <si>
    <t>Palermo Punta Raisi - Torino</t>
  </si>
  <si>
    <t>Palermo Punta Raisi - Bergamo Orio al Serio</t>
  </si>
  <si>
    <t>Bergamo Orio al Serio - Palermo Punta Raisi</t>
  </si>
  <si>
    <t>Catania Fontanarossa - Pisa</t>
  </si>
  <si>
    <t>Pisa - Catania Fontanarossa</t>
  </si>
  <si>
    <t>Palermo Punta Raisi - Napoli</t>
  </si>
  <si>
    <t>Napoli - Palermo Punta Raisi</t>
  </si>
  <si>
    <t>Bologna - Catania Fontanarossa</t>
  </si>
  <si>
    <t>n.d.</t>
  </si>
  <si>
    <t>Palermo Punta Raisi</t>
  </si>
  <si>
    <t>Catania Fontanarossa</t>
  </si>
  <si>
    <t>Trapani Birgi</t>
  </si>
  <si>
    <t>Austria</t>
  </si>
  <si>
    <t>Belgio</t>
  </si>
  <si>
    <t>Francia</t>
  </si>
  <si>
    <t>Germania</t>
  </si>
  <si>
    <t>Gran Bretagna</t>
  </si>
  <si>
    <t>Irlanda</t>
  </si>
  <si>
    <t>Altri Paesi dell'UE</t>
  </si>
  <si>
    <t>Malta</t>
  </si>
  <si>
    <t>Spagna</t>
  </si>
  <si>
    <t>Romania</t>
  </si>
  <si>
    <t>Olanda</t>
  </si>
  <si>
    <t>Danimarca</t>
  </si>
  <si>
    <t>Finlandia</t>
  </si>
  <si>
    <t>Grecia</t>
  </si>
  <si>
    <t>Polonia</t>
  </si>
  <si>
    <t>Repubblica Ceca</t>
  </si>
  <si>
    <t>Svezia</t>
  </si>
  <si>
    <t>Non specificato</t>
  </si>
  <si>
    <t>Tavola 10.5  Incidenti e persone infortunate secondo la categoria
 della strada e la conseguenza</t>
  </si>
  <si>
    <t>Tavola 10. 7  Numero di aziende del trasporto pubblico locale per classi di addetti e di mezzi di esercizio (servizio urbano ed extraurbano)</t>
  </si>
  <si>
    <t>Autobus      (Km percorsi)</t>
  </si>
  <si>
    <t>Numero dei passeggeri</t>
  </si>
  <si>
    <t>2009*</t>
  </si>
  <si>
    <t>* dati non definitivi</t>
  </si>
  <si>
    <t>*dati non definitivi</t>
  </si>
  <si>
    <t>2010</t>
  </si>
  <si>
    <t>di cui con investim. di pedoni</t>
  </si>
  <si>
    <t>Autostrade</t>
  </si>
  <si>
    <t xml:space="preserve">Altra strada </t>
  </si>
  <si>
    <t>2011</t>
  </si>
  <si>
    <t>Ripartizioni - 2011</t>
  </si>
  <si>
    <t>2010*</t>
  </si>
  <si>
    <t>Tratte - 2011</t>
  </si>
  <si>
    <t>Tavola 10.13  Servizi aerei internazionali negli aeroporti siciliani (arrivi+partenze) - (merci in tonnellate) - Anno 2011</t>
  </si>
  <si>
    <t>Tavola 10.10  Servizi aerei complessivi negli aeroporti siciliani (arrivi+partenze) - (merci in tonnellate) - Anno 2011</t>
  </si>
  <si>
    <r>
      <t xml:space="preserve">Tavola 10.10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Servizi aerei complessivi negli aeroporti siciliani (arrivi+partenze) - (merci in tonnellate) - Anno 2011</t>
    </r>
  </si>
  <si>
    <t>Tavola 10.12  Ripartizione del mercato aereo tra compagnie tradizionali e low-cost per aeroporto - Anno 2011 (quote %)</t>
  </si>
  <si>
    <t>Tavola 10.11  Collegamenti nazionali commerciali per tratta di Origine-Destinazione (*) - Anno 2011</t>
  </si>
  <si>
    <t>n.d</t>
  </si>
  <si>
    <t>Fonte: Elaborazione su dati MIT - ENAC Dati di traffico 2011</t>
  </si>
  <si>
    <t>Fonte: Elaborazione su dati Ministero delle Infrastrutture e dei Trasporti - ENAC Dati di traffico 2011</t>
  </si>
  <si>
    <t>Tavola 10.14  Suddivisione del traffico commerciale passeggeri per area geografica (Paesi dell'Unione Europea) - Anno 2011</t>
  </si>
  <si>
    <t>Iscritte per compartimento marittimo al 31/12/2010</t>
  </si>
  <si>
    <t>Tavola 10.16  Numero di posti barca per Capitaneria di Porto al 31/12/2010 (unità)</t>
  </si>
  <si>
    <t>Tavola 10.15  Infrastrutture portuali per Capitaneria di Porto al 31/12/2011 (unità)</t>
  </si>
  <si>
    <t>Tavola 10.17  Consistenza del naviglio da diporto (unità) - Anno 2010</t>
  </si>
  <si>
    <t>Province - 2011</t>
  </si>
  <si>
    <t xml:space="preserve">Tavola 10.3  Incidenti stradali secondo la tipologia </t>
  </si>
  <si>
    <t xml:space="preserve">Tavola 10.4  Incidenti tra veicoli in marcia secondo il tipo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</si>
</sst>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\ AM/PM_)"/>
    <numFmt numFmtId="171" formatCode="General_)"/>
    <numFmt numFmtId="172" formatCode="#,##0_);\(#,##0\)"/>
    <numFmt numFmtId="173" formatCode="0_)"/>
    <numFmt numFmtId="174" formatCode="#,##0_ ;\-#,##0\ "/>
    <numFmt numFmtId="175" formatCode="0.0"/>
    <numFmt numFmtId="176" formatCode="#,##0.0_ ;\-#,##0.0\ 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#,##0.00_ ;\-#,##0.00\ "/>
    <numFmt numFmtId="181" formatCode="0_ ;\-0\ "/>
    <numFmt numFmtId="182" formatCode="#,##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59">
    <xf numFmtId="171" fontId="0" fillId="0" borderId="0" xfId="0" applyAlignment="1">
      <alignment/>
    </xf>
    <xf numFmtId="171" fontId="5" fillId="0" borderId="0" xfId="0" applyFont="1" applyBorder="1" applyAlignment="1">
      <alignment/>
    </xf>
    <xf numFmtId="171" fontId="5" fillId="0" borderId="0" xfId="0" applyFont="1" applyFill="1" applyBorder="1" applyAlignment="1" applyProtection="1">
      <alignment horizontal="left" vertical="center"/>
      <protection locked="0"/>
    </xf>
    <xf numFmtId="171" fontId="4" fillId="0" borderId="0" xfId="0" applyFont="1" applyAlignment="1">
      <alignment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1" fontId="1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74" fontId="4" fillId="0" borderId="10" xfId="44" applyNumberFormat="1" applyFont="1" applyBorder="1" applyAlignment="1">
      <alignment horizontal="right"/>
    </xf>
    <xf numFmtId="171" fontId="1" fillId="0" borderId="0" xfId="0" applyFont="1" applyBorder="1" applyAlignment="1">
      <alignment/>
    </xf>
    <xf numFmtId="171" fontId="4" fillId="0" borderId="0" xfId="0" applyFont="1" applyBorder="1" applyAlignment="1">
      <alignment horizontal="center" vertical="center"/>
    </xf>
    <xf numFmtId="171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176" fontId="2" fillId="0" borderId="0" xfId="44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171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/>
    </xf>
    <xf numFmtId="171" fontId="4" fillId="0" borderId="12" xfId="0" applyFont="1" applyBorder="1" applyAlignment="1">
      <alignment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4" fillId="0" borderId="0" xfId="46" applyFont="1" applyAlignment="1">
      <alignment horizontal="right"/>
      <protection/>
    </xf>
    <xf numFmtId="174" fontId="4" fillId="0" borderId="0" xfId="44" applyNumberFormat="1" applyFont="1" applyAlignment="1">
      <alignment horizontal="right"/>
    </xf>
    <xf numFmtId="0" fontId="4" fillId="0" borderId="12" xfId="46" applyFont="1" applyBorder="1">
      <alignment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176" fontId="4" fillId="0" borderId="0" xfId="44" applyNumberFormat="1" applyFont="1" applyAlignment="1">
      <alignment horizontal="right"/>
    </xf>
    <xf numFmtId="176" fontId="4" fillId="0" borderId="0" xfId="44" applyNumberFormat="1" applyFont="1" applyBorder="1" applyAlignment="1">
      <alignment horizontal="right"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/>
      <protection/>
    </xf>
    <xf numFmtId="174" fontId="4" fillId="0" borderId="0" xfId="44" applyNumberFormat="1" applyFont="1" applyAlignment="1">
      <alignment/>
    </xf>
    <xf numFmtId="175" fontId="4" fillId="0" borderId="0" xfId="46" applyNumberFormat="1" applyFont="1">
      <alignment/>
      <protection/>
    </xf>
    <xf numFmtId="0" fontId="4" fillId="0" borderId="0" xfId="46" applyFont="1" applyBorder="1" applyAlignment="1">
      <alignment horizontal="right"/>
      <protection/>
    </xf>
    <xf numFmtId="176" fontId="4" fillId="0" borderId="10" xfId="44" applyNumberFormat="1" applyFont="1" applyBorder="1" applyAlignment="1">
      <alignment horizontal="right"/>
    </xf>
    <xf numFmtId="49" fontId="4" fillId="0" borderId="0" xfId="46" applyNumberFormat="1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179" fontId="4" fillId="0" borderId="0" xfId="43" applyNumberFormat="1" applyFont="1" applyAlignment="1">
      <alignment/>
    </xf>
    <xf numFmtId="179" fontId="3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Border="1" applyAlignment="1">
      <alignment horizontal="right"/>
    </xf>
    <xf numFmtId="0" fontId="4" fillId="0" borderId="11" xfId="46" applyFont="1" applyBorder="1" applyAlignment="1">
      <alignment horizontal="center" vertical="center"/>
      <protection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Alignment="1">
      <alignment horizontal="right"/>
    </xf>
    <xf numFmtId="171" fontId="4" fillId="0" borderId="0" xfId="0" applyFont="1" applyBorder="1" applyAlignment="1">
      <alignment vertical="center"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 wrapText="1"/>
      <protection/>
    </xf>
    <xf numFmtId="174" fontId="4" fillId="0" borderId="0" xfId="44" applyNumberFormat="1" applyFont="1" applyBorder="1" applyAlignment="1">
      <alignment horizontal="right" indent="1"/>
    </xf>
    <xf numFmtId="176" fontId="2" fillId="0" borderId="0" xfId="44" applyNumberFormat="1" applyFont="1" applyBorder="1" applyAlignment="1">
      <alignment horizontal="right" indent="1"/>
    </xf>
    <xf numFmtId="181" fontId="4" fillId="0" borderId="0" xfId="43" applyNumberFormat="1" applyFont="1" applyAlignment="1">
      <alignment horizontal="left" indent="1"/>
    </xf>
    <xf numFmtId="175" fontId="4" fillId="0" borderId="0" xfId="0" applyNumberFormat="1" applyFont="1" applyAlignment="1">
      <alignment/>
    </xf>
    <xf numFmtId="174" fontId="4" fillId="0" borderId="0" xfId="46" applyNumberFormat="1" applyFont="1">
      <alignment/>
      <protection/>
    </xf>
    <xf numFmtId="179" fontId="3" fillId="0" borderId="0" xfId="43" applyNumberFormat="1" applyFont="1" applyBorder="1" applyAlignment="1">
      <alignment horizontal="center" vertical="center"/>
    </xf>
    <xf numFmtId="176" fontId="4" fillId="0" borderId="0" xfId="44" applyNumberFormat="1" applyFont="1" applyFill="1" applyBorder="1" applyAlignment="1">
      <alignment horizontal="right"/>
    </xf>
    <xf numFmtId="174" fontId="4" fillId="0" borderId="0" xfId="44" applyNumberFormat="1" applyFont="1" applyFill="1" applyBorder="1" applyAlignment="1">
      <alignment horizontal="right"/>
    </xf>
    <xf numFmtId="0" fontId="4" fillId="0" borderId="0" xfId="46" applyFont="1" applyFill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3" fontId="4" fillId="0" borderId="0" xfId="43" applyNumberFormat="1" applyFont="1" applyAlignment="1">
      <alignment horizontal="right"/>
    </xf>
    <xf numFmtId="179" fontId="4" fillId="0" borderId="0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 horizontal="center" vertical="center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/>
    </xf>
    <xf numFmtId="179" fontId="5" fillId="0" borderId="12" xfId="43" applyNumberFormat="1" applyFont="1" applyFill="1" applyBorder="1" applyAlignment="1" applyProtection="1">
      <alignment horizontal="left" vertical="center" wrapText="1"/>
      <protection locked="0"/>
    </xf>
    <xf numFmtId="3" fontId="4" fillId="0" borderId="0" xfId="43" applyNumberFormat="1" applyFont="1" applyBorder="1" applyAlignment="1">
      <alignment horizontal="right"/>
    </xf>
    <xf numFmtId="49" fontId="4" fillId="0" borderId="10" xfId="43" applyNumberFormat="1" applyFont="1" applyBorder="1" applyAlignment="1">
      <alignment horizontal="center" vertical="center" wrapText="1"/>
    </xf>
    <xf numFmtId="171" fontId="0" fillId="0" borderId="0" xfId="0" applyAlignment="1">
      <alignment vertical="center" wrapText="1"/>
    </xf>
    <xf numFmtId="171" fontId="0" fillId="0" borderId="11" xfId="0" applyBorder="1" applyAlignment="1">
      <alignment vertical="center"/>
    </xf>
    <xf numFmtId="174" fontId="4" fillId="0" borderId="0" xfId="44" applyNumberFormat="1" applyFont="1" applyBorder="1" applyAlignment="1">
      <alignment horizontal="right" vertical="center"/>
    </xf>
    <xf numFmtId="176" fontId="4" fillId="0" borderId="0" xfId="44" applyNumberFormat="1" applyFont="1" applyBorder="1" applyAlignment="1">
      <alignment horizontal="right" vertical="center"/>
    </xf>
    <xf numFmtId="171" fontId="4" fillId="0" borderId="0" xfId="0" applyFont="1" applyBorder="1" applyAlignment="1">
      <alignment vertical="center" wrapText="1"/>
    </xf>
    <xf numFmtId="178" fontId="4" fillId="0" borderId="0" xfId="43" applyNumberFormat="1" applyFont="1" applyAlignment="1">
      <alignment/>
    </xf>
    <xf numFmtId="179" fontId="4" fillId="0" borderId="0" xfId="43" applyNumberFormat="1" applyFont="1" applyFill="1" applyBorder="1" applyAlignment="1">
      <alignment/>
    </xf>
    <xf numFmtId="179" fontId="4" fillId="0" borderId="0" xfId="43" applyNumberFormat="1" applyFont="1" applyFill="1" applyBorder="1" applyAlignment="1">
      <alignment horizontal="right"/>
    </xf>
    <xf numFmtId="179" fontId="4" fillId="0" borderId="0" xfId="43" applyNumberFormat="1" applyFont="1" applyFill="1" applyAlignment="1">
      <alignment horizontal="right"/>
    </xf>
    <xf numFmtId="49" fontId="4" fillId="0" borderId="1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4" fontId="4" fillId="0" borderId="0" xfId="43" applyNumberFormat="1" applyFont="1" applyBorder="1" applyAlignment="1">
      <alignment/>
    </xf>
    <xf numFmtId="174" fontId="4" fillId="0" borderId="10" xfId="43" applyNumberFormat="1" applyFont="1" applyBorder="1" applyAlignment="1">
      <alignment/>
    </xf>
    <xf numFmtId="49" fontId="4" fillId="0" borderId="11" xfId="0" applyNumberFormat="1" applyFont="1" applyBorder="1" applyAlignment="1" quotePrefix="1">
      <alignment horizontal="right" vertical="center" wrapText="1" indent="1"/>
    </xf>
    <xf numFmtId="49" fontId="4" fillId="0" borderId="11" xfId="0" applyNumberFormat="1" applyFont="1" applyBorder="1" applyAlignment="1">
      <alignment horizontal="right" vertical="center" wrapText="1" indent="1"/>
    </xf>
    <xf numFmtId="174" fontId="4" fillId="0" borderId="0" xfId="46" applyNumberFormat="1" applyFont="1" applyAlignment="1">
      <alignment horizontal="right"/>
      <protection/>
    </xf>
    <xf numFmtId="179" fontId="4" fillId="0" borderId="0" xfId="43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0" fontId="4" fillId="0" borderId="0" xfId="46" applyFont="1" applyFill="1">
      <alignment/>
      <protection/>
    </xf>
    <xf numFmtId="0" fontId="4" fillId="0" borderId="11" xfId="46" applyFont="1" applyBorder="1">
      <alignment/>
      <protection/>
    </xf>
    <xf numFmtId="0" fontId="4" fillId="0" borderId="11" xfId="46" applyFont="1" applyBorder="1" applyAlignment="1">
      <alignment horizontal="right" vertical="center"/>
      <protection/>
    </xf>
    <xf numFmtId="174" fontId="4" fillId="0" borderId="0" xfId="44" applyNumberFormat="1" applyFont="1" applyFill="1" applyAlignment="1">
      <alignment horizontal="right"/>
    </xf>
    <xf numFmtId="176" fontId="4" fillId="0" borderId="0" xfId="46" applyNumberFormat="1" applyFont="1" applyAlignment="1">
      <alignment horizontal="right"/>
      <protection/>
    </xf>
    <xf numFmtId="171" fontId="4" fillId="0" borderId="0" xfId="0" applyFont="1" applyBorder="1" applyAlignment="1">
      <alignment horizontal="left" vertical="justify"/>
    </xf>
    <xf numFmtId="180" fontId="4" fillId="0" borderId="0" xfId="44" applyNumberFormat="1" applyFont="1" applyAlignment="1">
      <alignment horizontal="right"/>
    </xf>
    <xf numFmtId="174" fontId="4" fillId="0" borderId="0" xfId="44" applyNumberFormat="1" applyFont="1" applyBorder="1" applyAlignment="1">
      <alignment horizontal="center"/>
    </xf>
    <xf numFmtId="174" fontId="4" fillId="0" borderId="0" xfId="44" applyNumberFormat="1" applyFont="1" applyBorder="1" applyAlignment="1">
      <alignment horizontal="right"/>
    </xf>
    <xf numFmtId="171" fontId="3" fillId="0" borderId="0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1" fontId="5" fillId="0" borderId="12" xfId="0" applyFont="1" applyFill="1" applyBorder="1" applyAlignment="1" applyProtection="1">
      <alignment horizontal="left" vertical="center"/>
      <protection locked="0"/>
    </xf>
    <xf numFmtId="171" fontId="0" fillId="0" borderId="10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wrapText="1"/>
    </xf>
    <xf numFmtId="171" fontId="0" fillId="0" borderId="0" xfId="0" applyAlignment="1">
      <alignment horizontal="justify"/>
    </xf>
    <xf numFmtId="171" fontId="6" fillId="0" borderId="0" xfId="0" applyFont="1" applyBorder="1" applyAlignment="1">
      <alignment horizontal="center"/>
    </xf>
    <xf numFmtId="171" fontId="5" fillId="0" borderId="0" xfId="0" applyFont="1" applyFill="1" applyBorder="1" applyAlignment="1" applyProtection="1">
      <alignment vertical="center" wrapText="1"/>
      <protection locked="0"/>
    </xf>
    <xf numFmtId="171" fontId="6" fillId="0" borderId="12" xfId="0" applyFont="1" applyBorder="1" applyAlignment="1">
      <alignment horizontal="center"/>
    </xf>
    <xf numFmtId="171" fontId="5" fillId="0" borderId="10" xfId="0" applyFont="1" applyBorder="1" applyAlignment="1">
      <alignment vertical="center" wrapText="1"/>
    </xf>
    <xf numFmtId="171" fontId="3" fillId="0" borderId="0" xfId="0" applyFont="1" applyBorder="1" applyAlignment="1">
      <alignment horizontal="center"/>
    </xf>
    <xf numFmtId="171" fontId="4" fillId="0" borderId="0" xfId="0" applyFont="1" applyBorder="1" applyAlignment="1">
      <alignment horizontal="center" vertical="justify"/>
    </xf>
    <xf numFmtId="171" fontId="4" fillId="0" borderId="10" xfId="0" applyFont="1" applyBorder="1" applyAlignment="1">
      <alignment horizontal="center" vertical="justify"/>
    </xf>
    <xf numFmtId="171" fontId="4" fillId="0" borderId="0" xfId="0" applyFont="1" applyBorder="1" applyAlignment="1">
      <alignment horizontal="center" vertical="center"/>
    </xf>
    <xf numFmtId="171" fontId="4" fillId="0" borderId="10" xfId="0" applyFont="1" applyBorder="1" applyAlignment="1">
      <alignment horizontal="center" vertical="center"/>
    </xf>
    <xf numFmtId="171" fontId="4" fillId="0" borderId="12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/>
    </xf>
    <xf numFmtId="171" fontId="5" fillId="0" borderId="0" xfId="0" applyFont="1" applyFill="1" applyBorder="1" applyAlignment="1">
      <alignment horizontal="left" vertical="center" wrapText="1"/>
    </xf>
    <xf numFmtId="171" fontId="4" fillId="0" borderId="10" xfId="0" applyFont="1" applyBorder="1" applyAlignment="1">
      <alignment horizontal="center"/>
    </xf>
    <xf numFmtId="171" fontId="4" fillId="0" borderId="12" xfId="0" applyFont="1" applyBorder="1" applyAlignment="1">
      <alignment horizontal="justify" vertical="top"/>
    </xf>
    <xf numFmtId="171" fontId="0" fillId="0" borderId="10" xfId="0" applyBorder="1" applyAlignment="1">
      <alignment/>
    </xf>
    <xf numFmtId="171" fontId="4" fillId="0" borderId="10" xfId="0" applyFont="1" applyBorder="1" applyAlignment="1">
      <alignment horizontal="justify" vertical="top"/>
    </xf>
    <xf numFmtId="171" fontId="5" fillId="0" borderId="10" xfId="0" applyFont="1" applyFill="1" applyBorder="1" applyAlignment="1">
      <alignment vertical="center" wrapText="1"/>
    </xf>
    <xf numFmtId="171" fontId="0" fillId="0" borderId="10" xfId="0" applyFill="1" applyBorder="1" applyAlignment="1">
      <alignment vertical="center" wrapText="1"/>
    </xf>
    <xf numFmtId="171" fontId="4" fillId="0" borderId="12" xfId="0" applyFont="1" applyBorder="1" applyAlignment="1">
      <alignment horizontal="left" vertical="center" wrapText="1"/>
    </xf>
    <xf numFmtId="0" fontId="5" fillId="0" borderId="10" xfId="46" applyFont="1" applyBorder="1" applyAlignment="1">
      <alignment vertical="center" wrapText="1"/>
      <protection/>
    </xf>
    <xf numFmtId="171" fontId="0" fillId="0" borderId="10" xfId="0" applyBorder="1" applyAlignment="1">
      <alignment vertical="center" wrapText="1"/>
    </xf>
    <xf numFmtId="0" fontId="4" fillId="0" borderId="0" xfId="46" applyFont="1" applyAlignment="1">
      <alignment wrapText="1"/>
      <protection/>
    </xf>
    <xf numFmtId="171" fontId="0" fillId="0" borderId="0" xfId="0" applyAlignment="1">
      <alignment/>
    </xf>
    <xf numFmtId="0" fontId="4" fillId="0" borderId="11" xfId="46" applyFont="1" applyBorder="1" applyAlignment="1">
      <alignment horizontal="center" vertical="center"/>
      <protection/>
    </xf>
    <xf numFmtId="171" fontId="0" fillId="0" borderId="11" xfId="0" applyBorder="1" applyAlignment="1">
      <alignment/>
    </xf>
    <xf numFmtId="0" fontId="5" fillId="0" borderId="0" xfId="46" applyFont="1" applyBorder="1" applyAlignment="1">
      <alignment vertical="center" wrapText="1"/>
      <protection/>
    </xf>
    <xf numFmtId="171" fontId="0" fillId="0" borderId="0" xfId="0" applyAlignment="1">
      <alignment vertical="center" wrapText="1"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justify" vertical="center" wrapText="1"/>
      <protection/>
    </xf>
    <xf numFmtId="171" fontId="0" fillId="0" borderId="12" xfId="0" applyBorder="1" applyAlignment="1">
      <alignment horizontal="justify" vertical="center" wrapText="1"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0" xfId="46" applyNumberFormat="1" applyFont="1" applyBorder="1" applyAlignment="1">
      <alignment horizontal="justify" vertical="center" wrapText="1"/>
      <protection/>
    </xf>
    <xf numFmtId="49" fontId="4" fillId="0" borderId="12" xfId="43" applyNumberFormat="1" applyFont="1" applyBorder="1" applyAlignment="1">
      <alignment horizontal="left" vertical="center" wrapText="1"/>
    </xf>
    <xf numFmtId="49" fontId="4" fillId="0" borderId="12" xfId="43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49" fontId="5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wrapText="1"/>
    </xf>
    <xf numFmtId="49" fontId="4" fillId="0" borderId="10" xfId="43" applyNumberFormat="1" applyFont="1" applyBorder="1" applyAlignment="1">
      <alignment horizontal="center" vertical="center" wrapText="1"/>
    </xf>
    <xf numFmtId="171" fontId="4" fillId="0" borderId="11" xfId="0" applyFont="1" applyBorder="1" applyAlignment="1">
      <alignment horizontal="center" vertical="center" wrapText="1"/>
    </xf>
    <xf numFmtId="171" fontId="0" fillId="0" borderId="11" xfId="0" applyBorder="1" applyAlignment="1">
      <alignment horizontal="center" vertical="center" wrapText="1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wrapText="1"/>
    </xf>
    <xf numFmtId="49" fontId="4" fillId="0" borderId="12" xfId="43" applyNumberFormat="1" applyFont="1" applyBorder="1" applyAlignment="1">
      <alignment vertical="center" wrapText="1"/>
    </xf>
    <xf numFmtId="179" fontId="4" fillId="0" borderId="12" xfId="43" applyNumberFormat="1" applyFont="1" applyBorder="1" applyAlignment="1">
      <alignment horizontal="center" vertical="center" wrapText="1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0" xfId="43" applyNumberFormat="1" applyFont="1" applyBorder="1" applyAlignment="1">
      <alignment horizontal="center" vertical="center"/>
    </xf>
    <xf numFmtId="179" fontId="0" fillId="0" borderId="0" xfId="43" applyNumberFormat="1" applyFont="1" applyAlignment="1">
      <alignment horizontal="center" vertical="center"/>
    </xf>
    <xf numFmtId="49" fontId="4" fillId="0" borderId="12" xfId="43" applyNumberFormat="1" applyFont="1" applyBorder="1" applyAlignment="1">
      <alignment horizontal="justify" vertical="center" wrapText="1"/>
    </xf>
    <xf numFmtId="49" fontId="5" fillId="0" borderId="10" xfId="43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rasp_aerei_ferr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rasp_aerei_ferr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48175" y="3143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10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48175" y="666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1015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352550" y="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352550" y="97155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23950" y="98107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337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337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337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337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123950" y="98107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123950" y="98107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53377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23950" y="130492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304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123950" y="1304925"/>
          <a:ext cx="240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209675" y="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209675" y="9334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3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695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209675" y="6667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666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209675" y="9334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6957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69570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666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209675" y="16383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638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209675" y="16383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4822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4822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4822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4822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84822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84822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800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24425" y="163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924425" y="163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24425" y="163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924425" y="163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924425" y="163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924425" y="1638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98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7910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00550" y="3143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791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7910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4400550" y="8763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7910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31432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1432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11144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1432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1432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34194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341947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382905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8290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382905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51485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51485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14325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2" name="Testo 3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3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7" name="Testo 3"/>
        <xdr:cNvSpPr txBox="1">
          <a:spLocks noChangeArrowheads="1"/>
        </xdr:cNvSpPr>
      </xdr:nvSpPr>
      <xdr:spPr>
        <a:xfrm>
          <a:off x="27336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8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7336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7" name="Testo 3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8" name="Testo 4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6"/>
        <xdr:cNvSpPr txBox="1">
          <a:spLocks noChangeArrowheads="1"/>
        </xdr:cNvSpPr>
      </xdr:nvSpPr>
      <xdr:spPr>
        <a:xfrm>
          <a:off x="382905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3" name="Testo 4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7" name="Testo 9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451485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451485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5" name="Testo 3"/>
        <xdr:cNvSpPr txBox="1">
          <a:spLocks noChangeArrowheads="1"/>
        </xdr:cNvSpPr>
      </xdr:nvSpPr>
      <xdr:spPr>
        <a:xfrm>
          <a:off x="27336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7336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7" name="Testo 3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9" name="Testo 8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00" name="Testo 9"/>
        <xdr:cNvSpPr txBox="1">
          <a:spLocks noChangeArrowheads="1"/>
        </xdr:cNvSpPr>
      </xdr:nvSpPr>
      <xdr:spPr>
        <a:xfrm>
          <a:off x="31432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3" name="Testo 8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4" name="Testo 9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5" name="Testo 3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6" name="Testo 4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7" name="Testo 8"/>
        <xdr:cNvSpPr txBox="1">
          <a:spLocks noChangeArrowheads="1"/>
        </xdr:cNvSpPr>
      </xdr:nvSpPr>
      <xdr:spPr>
        <a:xfrm>
          <a:off x="341947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8" name="Testo 9"/>
        <xdr:cNvSpPr txBox="1">
          <a:spLocks noChangeArrowheads="1"/>
        </xdr:cNvSpPr>
      </xdr:nvSpPr>
      <xdr:spPr>
        <a:xfrm>
          <a:off x="382905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51485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10" name="Testo 8"/>
        <xdr:cNvSpPr txBox="1">
          <a:spLocks noChangeArrowheads="1"/>
        </xdr:cNvSpPr>
      </xdr:nvSpPr>
      <xdr:spPr>
        <a:xfrm>
          <a:off x="451485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2" name="Text Box 4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7" name="Text Box 5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9" name="Text Box 65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3" name="Text Box 7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Text Box 7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5" name="Text Box 77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6" name="Text Box 78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8" name="Text Box 8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9" name="Text Box 8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0" name="Text Box 9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1" name="Text Box 95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0" y="580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0" y="580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0" y="580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0" y="580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0" y="580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0" y="580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0" y="670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0" y="670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0" y="670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0" y="670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0" y="670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0" y="670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0" y="751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0" y="751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0" y="751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0" y="751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0" y="751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0" y="751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18" sqref="H18"/>
    </sheetView>
  </sheetViews>
  <sheetFormatPr defaultColWidth="8.88671875" defaultRowHeight="15.75"/>
  <cols>
    <col min="1" max="1" width="9.5546875" style="3" customWidth="1"/>
    <col min="2" max="6" width="9.77734375" style="3" customWidth="1"/>
    <col min="7" max="10" width="8.88671875" style="3" customWidth="1"/>
    <col min="11" max="12" width="9.99609375" style="3" bestFit="1" customWidth="1"/>
    <col min="13" max="16384" width="8.88671875" style="3" customWidth="1"/>
  </cols>
  <sheetData>
    <row r="1" spans="1:6" ht="24.75" customHeight="1">
      <c r="A1" s="2" t="s">
        <v>49</v>
      </c>
      <c r="B1" s="1"/>
      <c r="C1" s="1"/>
      <c r="D1" s="1"/>
      <c r="E1" s="1"/>
      <c r="F1" s="1"/>
    </row>
    <row r="2" spans="1:6" ht="27.75" customHeight="1">
      <c r="A2" s="16"/>
      <c r="B2" s="13" t="s">
        <v>17</v>
      </c>
      <c r="C2" s="13" t="s">
        <v>18</v>
      </c>
      <c r="D2" s="13" t="s">
        <v>19</v>
      </c>
      <c r="E2" s="13" t="s">
        <v>20</v>
      </c>
      <c r="F2" s="13" t="s">
        <v>21</v>
      </c>
    </row>
    <row r="3" spans="1:6" ht="21.75" customHeight="1">
      <c r="A3" s="99" t="s">
        <v>8</v>
      </c>
      <c r="B3" s="99"/>
      <c r="C3" s="99"/>
      <c r="D3" s="99"/>
      <c r="E3" s="99"/>
      <c r="F3" s="99"/>
    </row>
    <row r="4" spans="1:6" ht="12.75" customHeight="1">
      <c r="A4" s="5" t="s">
        <v>75</v>
      </c>
      <c r="B4" s="4">
        <v>3006924</v>
      </c>
      <c r="C4" s="4">
        <v>7516</v>
      </c>
      <c r="D4" s="4">
        <v>295327</v>
      </c>
      <c r="E4" s="4">
        <v>11081</v>
      </c>
      <c r="F4" s="4">
        <f>23796+20469</f>
        <v>44265</v>
      </c>
    </row>
    <row r="5" spans="1:6" ht="12.75" customHeight="1">
      <c r="A5" s="5" t="s">
        <v>95</v>
      </c>
      <c r="B5" s="4">
        <v>3043645</v>
      </c>
      <c r="C5" s="4">
        <v>7752</v>
      </c>
      <c r="D5" s="4">
        <v>303075</v>
      </c>
      <c r="E5" s="4">
        <v>11196</v>
      </c>
      <c r="F5" s="4">
        <f>23904+20844</f>
        <v>44748</v>
      </c>
    </row>
    <row r="6" spans="1:6" ht="12.75" customHeight="1">
      <c r="A6" s="5" t="s">
        <v>111</v>
      </c>
      <c r="B6" s="4">
        <v>3071508</v>
      </c>
      <c r="C6" s="4">
        <v>7728</v>
      </c>
      <c r="D6" s="4">
        <v>310194</v>
      </c>
      <c r="E6" s="4">
        <v>11596</v>
      </c>
      <c r="F6" s="4">
        <f>18888+11596</f>
        <v>30484</v>
      </c>
    </row>
    <row r="7" spans="1:6" ht="12.75" customHeight="1">
      <c r="A7" s="5" t="s">
        <v>201</v>
      </c>
      <c r="B7" s="4">
        <v>3113289</v>
      </c>
      <c r="C7" s="4">
        <v>7762</v>
      </c>
      <c r="D7" s="4">
        <v>318157</v>
      </c>
      <c r="E7" s="4">
        <v>12129</v>
      </c>
      <c r="F7" s="4">
        <f>19517+7359</f>
        <v>26876</v>
      </c>
    </row>
    <row r="8" spans="1:6" ht="12.75" customHeight="1">
      <c r="A8" s="5" t="s">
        <v>205</v>
      </c>
      <c r="B8" s="4">
        <v>3145777</v>
      </c>
      <c r="C8" s="4">
        <v>7692</v>
      </c>
      <c r="D8" s="4">
        <v>325175</v>
      </c>
      <c r="E8" s="4">
        <v>12847</v>
      </c>
      <c r="F8" s="97">
        <f>SUM(F10:F18)</f>
        <v>28001</v>
      </c>
    </row>
    <row r="9" spans="1:6" ht="21.75" customHeight="1">
      <c r="A9" s="98" t="s">
        <v>222</v>
      </c>
      <c r="B9" s="98"/>
      <c r="C9" s="98"/>
      <c r="D9" s="98"/>
      <c r="E9" s="98"/>
      <c r="F9" s="98"/>
    </row>
    <row r="10" spans="1:6" ht="12.75" customHeight="1">
      <c r="A10" s="6" t="s">
        <v>11</v>
      </c>
      <c r="B10" s="4">
        <v>274413</v>
      </c>
      <c r="C10" s="4">
        <v>603</v>
      </c>
      <c r="D10" s="4">
        <v>32184</v>
      </c>
      <c r="E10" s="4">
        <v>1022</v>
      </c>
      <c r="F10" s="4">
        <f>590+1448</f>
        <v>2038</v>
      </c>
    </row>
    <row r="11" spans="1:6" ht="12.75" customHeight="1">
      <c r="A11" s="6" t="s">
        <v>12</v>
      </c>
      <c r="B11" s="4">
        <v>158841</v>
      </c>
      <c r="C11" s="4">
        <v>256</v>
      </c>
      <c r="D11" s="4">
        <v>15329</v>
      </c>
      <c r="E11" s="4">
        <v>827</v>
      </c>
      <c r="F11" s="4">
        <f>447+1301</f>
        <v>1748</v>
      </c>
    </row>
    <row r="12" spans="1:6" ht="12.75" customHeight="1">
      <c r="A12" s="6" t="s">
        <v>1</v>
      </c>
      <c r="B12" s="4">
        <v>747400</v>
      </c>
      <c r="C12" s="4">
        <v>1671</v>
      </c>
      <c r="D12" s="4">
        <v>77251</v>
      </c>
      <c r="E12" s="4">
        <v>3606</v>
      </c>
      <c r="F12" s="4">
        <f>2453+6577</f>
        <v>9030</v>
      </c>
    </row>
    <row r="13" spans="1:6" ht="12.75" customHeight="1">
      <c r="A13" s="6" t="s">
        <v>13</v>
      </c>
      <c r="B13" s="4">
        <v>102044</v>
      </c>
      <c r="C13" s="4">
        <v>417</v>
      </c>
      <c r="D13" s="4">
        <v>11102</v>
      </c>
      <c r="E13" s="4">
        <v>316</v>
      </c>
      <c r="F13" s="4">
        <f>181+481</f>
        <v>662</v>
      </c>
    </row>
    <row r="14" spans="1:6" ht="12.75" customHeight="1">
      <c r="A14" s="6" t="s">
        <v>2</v>
      </c>
      <c r="B14" s="4">
        <v>400917</v>
      </c>
      <c r="C14" s="4">
        <v>1087</v>
      </c>
      <c r="D14" s="4">
        <v>40239</v>
      </c>
      <c r="E14" s="4">
        <v>1211</v>
      </c>
      <c r="F14" s="4">
        <f>732+1620</f>
        <v>2352</v>
      </c>
    </row>
    <row r="15" spans="1:6" ht="12.75" customHeight="1">
      <c r="A15" s="6" t="s">
        <v>0</v>
      </c>
      <c r="B15" s="4">
        <v>729842</v>
      </c>
      <c r="C15" s="4">
        <v>2521</v>
      </c>
      <c r="D15" s="4">
        <v>61582</v>
      </c>
      <c r="E15" s="4">
        <v>2370</v>
      </c>
      <c r="F15" s="4">
        <f>1284+3820</f>
        <v>5104</v>
      </c>
    </row>
    <row r="16" spans="1:6" ht="12.75" customHeight="1">
      <c r="A16" s="6" t="s">
        <v>14</v>
      </c>
      <c r="B16" s="4">
        <v>207448</v>
      </c>
      <c r="C16" s="4">
        <v>273</v>
      </c>
      <c r="D16" s="4">
        <v>27085</v>
      </c>
      <c r="E16" s="4">
        <v>1086</v>
      </c>
      <c r="F16" s="4">
        <f>775+1396</f>
        <v>2171</v>
      </c>
    </row>
    <row r="17" spans="1:6" ht="12.75" customHeight="1">
      <c r="A17" s="6" t="s">
        <v>15</v>
      </c>
      <c r="B17" s="4">
        <v>254039</v>
      </c>
      <c r="C17" s="4">
        <v>343</v>
      </c>
      <c r="D17" s="4">
        <v>25661</v>
      </c>
      <c r="E17" s="4">
        <v>800</v>
      </c>
      <c r="F17" s="4">
        <f>614+1060</f>
        <v>1674</v>
      </c>
    </row>
    <row r="18" spans="1:6" ht="12.75" customHeight="1">
      <c r="A18" s="6" t="s">
        <v>16</v>
      </c>
      <c r="B18" s="4">
        <v>270833</v>
      </c>
      <c r="C18" s="4">
        <v>521</v>
      </c>
      <c r="D18" s="4">
        <v>34742</v>
      </c>
      <c r="E18" s="4">
        <v>1249</v>
      </c>
      <c r="F18" s="4">
        <f>783+2439</f>
        <v>3222</v>
      </c>
    </row>
    <row r="19" spans="1:6" ht="21.75" customHeight="1">
      <c r="A19" s="98" t="s">
        <v>206</v>
      </c>
      <c r="B19" s="98"/>
      <c r="C19" s="98"/>
      <c r="D19" s="98"/>
      <c r="E19" s="98"/>
      <c r="F19" s="98"/>
    </row>
    <row r="20" spans="1:6" ht="18" customHeight="1">
      <c r="A20" s="6" t="s">
        <v>42</v>
      </c>
      <c r="B20" s="4">
        <v>12462768</v>
      </c>
      <c r="C20" s="4">
        <v>39422</v>
      </c>
      <c r="D20" s="4">
        <v>1296855</v>
      </c>
      <c r="E20" s="4">
        <v>58319</v>
      </c>
      <c r="F20" s="97">
        <v>119152</v>
      </c>
    </row>
    <row r="21" spans="1:13" ht="12.75" customHeight="1">
      <c r="A21" s="6" t="s">
        <v>9</v>
      </c>
      <c r="B21" s="4">
        <f>B22-B20</f>
        <v>24650532</v>
      </c>
      <c r="C21" s="4">
        <f>C22-C20</f>
        <v>61016</v>
      </c>
      <c r="D21" s="4">
        <f>D22-D20</f>
        <v>2725274</v>
      </c>
      <c r="E21" s="4">
        <f>E22-E20</f>
        <v>101447</v>
      </c>
      <c r="F21" s="97">
        <f>F22-F20</f>
        <v>234224</v>
      </c>
      <c r="G21" s="4"/>
      <c r="I21" s="4"/>
      <c r="J21" s="4"/>
      <c r="K21" s="4"/>
      <c r="L21" s="4"/>
      <c r="M21" s="4"/>
    </row>
    <row r="22" spans="1:8" s="7" customFormat="1" ht="12.75" customHeight="1">
      <c r="A22" s="6" t="s">
        <v>10</v>
      </c>
      <c r="B22" s="4">
        <v>37113300</v>
      </c>
      <c r="C22" s="4">
        <v>100438</v>
      </c>
      <c r="D22" s="4">
        <v>4022129</v>
      </c>
      <c r="E22" s="4">
        <v>159766</v>
      </c>
      <c r="F22" s="97">
        <v>353376</v>
      </c>
      <c r="H22" s="3"/>
    </row>
    <row r="23" spans="1:6" s="7" customFormat="1" ht="24.75" customHeight="1">
      <c r="A23" s="15" t="s">
        <v>50</v>
      </c>
      <c r="B23" s="14">
        <f>+B8*100/B22</f>
        <v>8.476144670508955</v>
      </c>
      <c r="C23" s="14">
        <f>+C8*100/C22</f>
        <v>7.658455962882575</v>
      </c>
      <c r="D23" s="14">
        <f>+D8*100/D22</f>
        <v>8.084648702217159</v>
      </c>
      <c r="E23" s="14">
        <f>+E8*100/E22</f>
        <v>8.041135160171752</v>
      </c>
      <c r="F23" s="14">
        <f>+F8*100/F22</f>
        <v>7.923854477949832</v>
      </c>
    </row>
    <row r="24" spans="1:6" ht="12.75">
      <c r="A24" s="8"/>
      <c r="B24" s="9"/>
      <c r="C24" s="9"/>
      <c r="D24" s="9"/>
      <c r="E24" s="9"/>
      <c r="F24" s="9"/>
    </row>
    <row r="25" spans="1:6" ht="13.5" customHeight="1">
      <c r="A25" s="6" t="s">
        <v>43</v>
      </c>
      <c r="B25" s="6"/>
      <c r="C25" s="6"/>
      <c r="D25" s="6"/>
      <c r="E25" s="6"/>
      <c r="F25" s="6"/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9" sqref="A39:IV40"/>
    </sheetView>
  </sheetViews>
  <sheetFormatPr defaultColWidth="8.88671875" defaultRowHeight="15.75"/>
  <cols>
    <col min="1" max="1" width="15.77734375" style="3" customWidth="1"/>
    <col min="2" max="3" width="9.77734375" style="3" hidden="1" customWidth="1"/>
    <col min="4" max="7" width="10.77734375" style="3" customWidth="1"/>
    <col min="8" max="8" width="8.88671875" style="3" customWidth="1"/>
    <col min="9" max="10" width="9.99609375" style="3" bestFit="1" customWidth="1"/>
    <col min="11" max="16384" width="8.88671875" style="3" customWidth="1"/>
  </cols>
  <sheetData>
    <row r="1" spans="1:7" ht="24.75" customHeight="1">
      <c r="A1" s="2" t="s">
        <v>109</v>
      </c>
      <c r="B1" s="1"/>
      <c r="C1" s="1"/>
      <c r="D1" s="1"/>
      <c r="E1" s="1"/>
      <c r="F1" s="1"/>
      <c r="G1" s="1"/>
    </row>
    <row r="2" spans="1:7" ht="30" customHeight="1">
      <c r="A2" s="72"/>
      <c r="B2" s="13" t="s">
        <v>31</v>
      </c>
      <c r="C2" s="13" t="s">
        <v>27</v>
      </c>
      <c r="D2" s="13" t="s">
        <v>97</v>
      </c>
      <c r="E2" s="13" t="s">
        <v>26</v>
      </c>
      <c r="F2" s="13" t="s">
        <v>98</v>
      </c>
      <c r="G2" s="13" t="s">
        <v>99</v>
      </c>
    </row>
    <row r="3" spans="1:7" ht="21.75" customHeight="1">
      <c r="A3" s="99" t="s">
        <v>96</v>
      </c>
      <c r="B3" s="99"/>
      <c r="C3" s="99"/>
      <c r="D3" s="99"/>
      <c r="E3" s="99"/>
      <c r="F3" s="99"/>
      <c r="G3" s="99"/>
    </row>
    <row r="4" spans="1:8" ht="12.75" customHeight="1">
      <c r="A4" s="5" t="s">
        <v>75</v>
      </c>
      <c r="B4" s="4"/>
      <c r="C4" s="4"/>
      <c r="D4" s="32">
        <v>10917.5</v>
      </c>
      <c r="E4" s="4">
        <v>1723888</v>
      </c>
      <c r="F4" s="4">
        <v>100014</v>
      </c>
      <c r="G4" s="32">
        <v>390768</v>
      </c>
      <c r="H4" s="4"/>
    </row>
    <row r="5" spans="1:8" ht="12.75" customHeight="1">
      <c r="A5" s="5" t="s">
        <v>95</v>
      </c>
      <c r="B5" s="4"/>
      <c r="C5" s="4"/>
      <c r="D5" s="32">
        <v>10750.5</v>
      </c>
      <c r="E5" s="4">
        <v>1758978</v>
      </c>
      <c r="F5" s="4">
        <v>84635</v>
      </c>
      <c r="G5" s="32">
        <v>370713</v>
      </c>
      <c r="H5" s="4"/>
    </row>
    <row r="6" spans="1:8" ht="12.75" customHeight="1">
      <c r="A6" s="5" t="s">
        <v>111</v>
      </c>
      <c r="B6" s="4"/>
      <c r="C6" s="4"/>
      <c r="D6" s="32">
        <v>9977.5</v>
      </c>
      <c r="E6" s="4">
        <v>1453427</v>
      </c>
      <c r="F6" s="4">
        <v>77281</v>
      </c>
      <c r="G6" s="32">
        <v>298964.1</v>
      </c>
      <c r="H6" s="4"/>
    </row>
    <row r="7" spans="1:8" ht="12.75" customHeight="1">
      <c r="A7" s="5" t="s">
        <v>201</v>
      </c>
      <c r="B7" s="4"/>
      <c r="C7" s="4"/>
      <c r="D7" s="32">
        <v>8888.5</v>
      </c>
      <c r="E7" s="4">
        <v>1281927</v>
      </c>
      <c r="F7" s="4">
        <v>65799</v>
      </c>
      <c r="G7" s="32">
        <v>280351.2</v>
      </c>
      <c r="H7" s="4"/>
    </row>
    <row r="8" spans="1:8" ht="12.75" customHeight="1">
      <c r="A8" s="5" t="s">
        <v>205</v>
      </c>
      <c r="B8" s="4"/>
      <c r="C8" s="4"/>
      <c r="D8" s="32">
        <v>8980</v>
      </c>
      <c r="E8" s="4">
        <v>1284080</v>
      </c>
      <c r="F8" s="4">
        <v>64894</v>
      </c>
      <c r="G8" s="32">
        <v>269368.2</v>
      </c>
      <c r="H8" s="4"/>
    </row>
    <row r="9" spans="1:7" ht="21.75" customHeight="1">
      <c r="A9" s="98" t="s">
        <v>208</v>
      </c>
      <c r="B9" s="98"/>
      <c r="C9" s="98"/>
      <c r="D9" s="98"/>
      <c r="E9" s="98"/>
      <c r="F9" s="98"/>
      <c r="G9" s="98"/>
    </row>
    <row r="10" spans="1:7" ht="15" customHeight="1">
      <c r="A10" s="50" t="s">
        <v>100</v>
      </c>
      <c r="B10" s="73">
        <v>8279</v>
      </c>
      <c r="C10" s="73">
        <v>9758</v>
      </c>
      <c r="D10" s="74">
        <v>3381</v>
      </c>
      <c r="E10" s="73">
        <v>620108</v>
      </c>
      <c r="F10" s="73">
        <v>29309</v>
      </c>
      <c r="G10" s="74">
        <v>130160.7</v>
      </c>
    </row>
    <row r="11" spans="1:7" ht="30" customHeight="1">
      <c r="A11" s="94" t="s">
        <v>101</v>
      </c>
      <c r="B11" s="73">
        <v>74279</v>
      </c>
      <c r="C11" s="73">
        <v>89279</v>
      </c>
      <c r="D11" s="74">
        <v>728</v>
      </c>
      <c r="E11" s="73">
        <v>112605</v>
      </c>
      <c r="F11" s="74" t="s">
        <v>172</v>
      </c>
      <c r="G11" s="74" t="s">
        <v>172</v>
      </c>
    </row>
    <row r="12" spans="1:7" ht="15" customHeight="1">
      <c r="A12" s="50" t="s">
        <v>102</v>
      </c>
      <c r="B12" s="73">
        <v>13586</v>
      </c>
      <c r="C12" s="73">
        <v>4762</v>
      </c>
      <c r="D12" s="74">
        <v>850</v>
      </c>
      <c r="E12" s="73">
        <v>76842</v>
      </c>
      <c r="F12" s="73">
        <v>4929</v>
      </c>
      <c r="G12" s="74">
        <v>12680.5</v>
      </c>
    </row>
    <row r="13" spans="1:7" ht="15" customHeight="1">
      <c r="A13" s="50" t="s">
        <v>103</v>
      </c>
      <c r="B13" s="73">
        <v>11011</v>
      </c>
      <c r="C13" s="73">
        <v>3764</v>
      </c>
      <c r="D13" s="74">
        <v>3507</v>
      </c>
      <c r="E13" s="73">
        <v>400684</v>
      </c>
      <c r="F13" s="73">
        <v>19081</v>
      </c>
      <c r="G13" s="74">
        <v>45425</v>
      </c>
    </row>
    <row r="14" spans="1:7" ht="15" customHeight="1">
      <c r="A14" s="50" t="s">
        <v>104</v>
      </c>
      <c r="B14" s="73">
        <v>1050</v>
      </c>
      <c r="C14" s="73">
        <v>5114</v>
      </c>
      <c r="D14" s="74">
        <v>221</v>
      </c>
      <c r="E14" s="73">
        <v>30574</v>
      </c>
      <c r="F14" s="73">
        <v>5900</v>
      </c>
      <c r="G14" s="74">
        <v>38852.5</v>
      </c>
    </row>
    <row r="15" spans="1:7" ht="30" customHeight="1">
      <c r="A15" s="75" t="s">
        <v>107</v>
      </c>
      <c r="B15" s="73">
        <v>567</v>
      </c>
      <c r="C15" s="73">
        <v>7318</v>
      </c>
      <c r="D15" s="32">
        <v>220</v>
      </c>
      <c r="E15" s="4">
        <v>43267</v>
      </c>
      <c r="F15" s="4">
        <v>5675</v>
      </c>
      <c r="G15" s="32">
        <v>692495</v>
      </c>
    </row>
    <row r="16" spans="1:7" ht="15" customHeight="1">
      <c r="A16" s="50" t="s">
        <v>105</v>
      </c>
      <c r="B16" s="73">
        <v>2528</v>
      </c>
      <c r="C16" s="73">
        <v>13099</v>
      </c>
      <c r="D16" s="74" t="s">
        <v>172</v>
      </c>
      <c r="E16" s="74" t="s">
        <v>172</v>
      </c>
      <c r="F16" s="74" t="s">
        <v>172</v>
      </c>
      <c r="G16" s="74" t="s">
        <v>172</v>
      </c>
    </row>
    <row r="17" spans="1:7" ht="12.75" customHeight="1">
      <c r="A17" s="6"/>
      <c r="B17" s="4"/>
      <c r="C17" s="4"/>
      <c r="D17" s="32"/>
      <c r="E17" s="32"/>
      <c r="F17" s="32"/>
      <c r="G17" s="32"/>
    </row>
    <row r="18" spans="1:7" ht="12.75" customHeight="1">
      <c r="A18" s="6" t="s">
        <v>8</v>
      </c>
      <c r="B18" s="4"/>
      <c r="C18" s="4"/>
      <c r="D18" s="32">
        <v>8908</v>
      </c>
      <c r="E18" s="4">
        <v>1284080</v>
      </c>
      <c r="F18" s="4">
        <v>64894</v>
      </c>
      <c r="G18" s="32">
        <v>269368.2</v>
      </c>
    </row>
    <row r="19" spans="1:7" ht="12.75" customHeight="1">
      <c r="A19" s="6" t="s">
        <v>10</v>
      </c>
      <c r="B19" s="4"/>
      <c r="C19" s="4"/>
      <c r="D19" s="32">
        <v>46187</v>
      </c>
      <c r="E19" s="4">
        <v>698183</v>
      </c>
      <c r="F19" s="4">
        <v>967811</v>
      </c>
      <c r="G19" s="32">
        <v>1774343.2</v>
      </c>
    </row>
    <row r="20" spans="1:7" ht="24.75" customHeight="1">
      <c r="A20" s="15" t="s">
        <v>50</v>
      </c>
      <c r="B20" s="54" t="e">
        <f>#REF!/B19*100</f>
        <v>#REF!</v>
      </c>
      <c r="C20" s="54" t="e">
        <f>#REF!/C19*100</f>
        <v>#REF!</v>
      </c>
      <c r="D20" s="54">
        <f>D8/D19*100</f>
        <v>19.44270032693182</v>
      </c>
      <c r="E20" s="54">
        <f>E8/E19*100</f>
        <v>183.91739701482277</v>
      </c>
      <c r="F20" s="54">
        <f>F8/F19*100</f>
        <v>6.705234803076221</v>
      </c>
      <c r="G20" s="54">
        <f>G8/G19*100</f>
        <v>15.181290744654136</v>
      </c>
    </row>
    <row r="21" spans="1:7" ht="12.75">
      <c r="A21" s="8"/>
      <c r="B21" s="9"/>
      <c r="C21" s="9"/>
      <c r="D21" s="9"/>
      <c r="E21" s="9"/>
      <c r="F21" s="9"/>
      <c r="G21" s="9"/>
    </row>
    <row r="22" spans="1:7" ht="27" customHeight="1">
      <c r="A22" s="125" t="s">
        <v>106</v>
      </c>
      <c r="B22" s="125"/>
      <c r="C22" s="125"/>
      <c r="D22" s="125"/>
      <c r="E22" s="125"/>
      <c r="F22" s="125"/>
      <c r="G22" s="125"/>
    </row>
  </sheetData>
  <sheetProtection/>
  <mergeCells count="3">
    <mergeCell ref="A22:G22"/>
    <mergeCell ref="A9:G9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39" sqref="A39:IV40"/>
    </sheetView>
  </sheetViews>
  <sheetFormatPr defaultColWidth="7.10546875" defaultRowHeight="15.75"/>
  <cols>
    <col min="1" max="1" width="12.6640625" style="23" customWidth="1"/>
    <col min="2" max="4" width="7.77734375" style="23" customWidth="1"/>
    <col min="5" max="5" width="0.88671875" style="23" customWidth="1"/>
    <col min="6" max="7" width="9.21484375" style="23" customWidth="1"/>
    <col min="8" max="8" width="7.77734375" style="23" customWidth="1"/>
    <col min="9" max="9" width="7.10546875" style="23" customWidth="1"/>
    <col min="10" max="10" width="8.3359375" style="23" bestFit="1" customWidth="1"/>
    <col min="11" max="16384" width="7.10546875" style="23" customWidth="1"/>
  </cols>
  <sheetData>
    <row r="1" spans="1:8" ht="30" customHeight="1">
      <c r="A1" s="126" t="s">
        <v>210</v>
      </c>
      <c r="B1" s="127"/>
      <c r="C1" s="127"/>
      <c r="D1" s="127"/>
      <c r="E1" s="127"/>
      <c r="F1" s="127"/>
      <c r="G1" s="127"/>
      <c r="H1" s="127"/>
    </row>
    <row r="2" spans="1:8" ht="25.5" customHeight="1">
      <c r="A2" s="28"/>
      <c r="B2" s="130" t="s">
        <v>53</v>
      </c>
      <c r="C2" s="130"/>
      <c r="D2" s="130"/>
      <c r="E2" s="29"/>
      <c r="F2" s="130" t="s">
        <v>26</v>
      </c>
      <c r="G2" s="130"/>
      <c r="H2" s="130"/>
    </row>
    <row r="3" spans="1:8" ht="30" customHeight="1">
      <c r="A3" s="25"/>
      <c r="B3" s="30" t="s">
        <v>56</v>
      </c>
      <c r="C3" s="62" t="s">
        <v>78</v>
      </c>
      <c r="D3" s="30" t="s">
        <v>79</v>
      </c>
      <c r="E3" s="30"/>
      <c r="F3" s="30" t="s">
        <v>57</v>
      </c>
      <c r="G3" s="62" t="s">
        <v>78</v>
      </c>
      <c r="H3" s="51" t="s">
        <v>79</v>
      </c>
    </row>
    <row r="4" spans="1:8" ht="12.75">
      <c r="A4" s="24"/>
      <c r="B4" s="33"/>
      <c r="C4" s="33"/>
      <c r="D4" s="33"/>
      <c r="E4" s="33"/>
      <c r="F4" s="33"/>
      <c r="G4" s="33"/>
      <c r="H4" s="33"/>
    </row>
    <row r="5" spans="1:10" ht="12.75">
      <c r="A5" s="23" t="s">
        <v>62</v>
      </c>
      <c r="B5" s="27">
        <v>48122</v>
      </c>
      <c r="C5" s="27">
        <v>3887</v>
      </c>
      <c r="D5" s="31">
        <v>3.3</v>
      </c>
      <c r="E5" s="27"/>
      <c r="F5" s="27">
        <v>4969013</v>
      </c>
      <c r="G5" s="27">
        <v>202282</v>
      </c>
      <c r="H5" s="31">
        <v>14.4</v>
      </c>
      <c r="J5" s="57"/>
    </row>
    <row r="6" spans="1:8" ht="12.75">
      <c r="A6" s="24"/>
      <c r="B6" s="27"/>
      <c r="C6" s="27"/>
      <c r="D6" s="31"/>
      <c r="E6" s="27"/>
      <c r="F6" s="27"/>
      <c r="G6" s="27"/>
      <c r="H6" s="31"/>
    </row>
    <row r="7" spans="1:8" ht="12.75">
      <c r="A7" s="24" t="s">
        <v>63</v>
      </c>
      <c r="B7" s="4">
        <v>60001</v>
      </c>
      <c r="C7" s="4">
        <v>4489</v>
      </c>
      <c r="D7" s="32">
        <v>4.8</v>
      </c>
      <c r="E7" s="4"/>
      <c r="F7" s="4">
        <v>6774782</v>
      </c>
      <c r="G7" s="4">
        <v>340494</v>
      </c>
      <c r="H7" s="32">
        <v>7.5</v>
      </c>
    </row>
    <row r="8" spans="1:8" ht="12.75">
      <c r="A8" s="24"/>
      <c r="B8" s="4"/>
      <c r="C8" s="4"/>
      <c r="D8" s="32"/>
      <c r="E8" s="4"/>
      <c r="F8" s="4"/>
      <c r="G8" s="4"/>
      <c r="H8" s="32"/>
    </row>
    <row r="9" spans="1:8" ht="12.75">
      <c r="A9" s="24" t="s">
        <v>64</v>
      </c>
      <c r="B9" s="4">
        <v>13159</v>
      </c>
      <c r="C9" s="4">
        <v>455</v>
      </c>
      <c r="D9" s="32">
        <v>-9.6</v>
      </c>
      <c r="E9" s="4"/>
      <c r="F9" s="4">
        <v>1469482</v>
      </c>
      <c r="G9" s="4">
        <v>2515</v>
      </c>
      <c r="H9" s="32">
        <v>-12.6</v>
      </c>
    </row>
    <row r="10" spans="1:8" ht="12.75">
      <c r="A10" s="24"/>
      <c r="B10" s="4"/>
      <c r="C10" s="4"/>
      <c r="D10" s="32"/>
      <c r="E10" s="4"/>
      <c r="F10" s="4"/>
      <c r="G10" s="4"/>
      <c r="H10" s="32"/>
    </row>
    <row r="11" spans="1:8" ht="12.75">
      <c r="A11" s="24" t="s">
        <v>77</v>
      </c>
      <c r="B11" s="4">
        <v>4077</v>
      </c>
      <c r="C11" s="4">
        <v>372</v>
      </c>
      <c r="D11" s="32">
        <v>0.9</v>
      </c>
      <c r="E11" s="4"/>
      <c r="F11" s="4">
        <v>134556</v>
      </c>
      <c r="G11" s="4">
        <v>10627</v>
      </c>
      <c r="H11" s="32">
        <v>-3.8</v>
      </c>
    </row>
    <row r="12" spans="1:8" ht="12.75">
      <c r="A12" s="24"/>
      <c r="B12" s="4"/>
      <c r="C12" s="4"/>
      <c r="D12" s="32"/>
      <c r="E12" s="4"/>
      <c r="F12" s="4"/>
      <c r="G12" s="4"/>
      <c r="H12" s="32"/>
    </row>
    <row r="13" spans="1:8" ht="12.75">
      <c r="A13" s="24" t="s">
        <v>76</v>
      </c>
      <c r="B13" s="4">
        <v>3880</v>
      </c>
      <c r="C13" s="4">
        <v>1666</v>
      </c>
      <c r="D13" s="32">
        <v>36.8</v>
      </c>
      <c r="E13" s="4"/>
      <c r="F13" s="4">
        <v>185503</v>
      </c>
      <c r="G13" s="4">
        <v>62641</v>
      </c>
      <c r="H13" s="32">
        <v>-3.5</v>
      </c>
    </row>
    <row r="14" spans="1:8" ht="12.75">
      <c r="A14" s="24"/>
      <c r="B14" s="4"/>
      <c r="C14" s="4"/>
      <c r="D14" s="32"/>
      <c r="E14" s="4"/>
      <c r="F14" s="4"/>
      <c r="G14" s="4"/>
      <c r="H14" s="32"/>
    </row>
    <row r="15" spans="1:8" ht="12.75">
      <c r="A15" s="61" t="s">
        <v>61</v>
      </c>
      <c r="B15" s="60">
        <v>1450523</v>
      </c>
      <c r="C15" s="60">
        <v>101763</v>
      </c>
      <c r="D15" s="59">
        <v>1.2</v>
      </c>
      <c r="E15" s="60"/>
      <c r="F15" s="60">
        <v>147970930</v>
      </c>
      <c r="G15" s="60">
        <v>5977281</v>
      </c>
      <c r="H15" s="59">
        <v>6.5</v>
      </c>
    </row>
    <row r="16" spans="1:8" ht="12.75">
      <c r="A16" s="25"/>
      <c r="B16" s="9"/>
      <c r="C16" s="9"/>
      <c r="D16" s="38"/>
      <c r="E16" s="9"/>
      <c r="F16" s="9"/>
      <c r="G16" s="9"/>
      <c r="H16" s="38"/>
    </row>
    <row r="17" spans="1:8" ht="25.5" customHeight="1">
      <c r="A17" s="136" t="s">
        <v>216</v>
      </c>
      <c r="B17" s="137"/>
      <c r="C17" s="137"/>
      <c r="D17" s="137"/>
      <c r="E17" s="137"/>
      <c r="F17" s="137"/>
      <c r="G17" s="137"/>
      <c r="H17" s="137"/>
    </row>
    <row r="18" ht="24.75" customHeight="1"/>
    <row r="19" spans="1:8" ht="30" customHeight="1">
      <c r="A19" s="132" t="s">
        <v>211</v>
      </c>
      <c r="B19" s="133"/>
      <c r="C19" s="133"/>
      <c r="D19" s="133"/>
      <c r="E19" s="133"/>
      <c r="F19" s="133"/>
      <c r="G19" s="133"/>
      <c r="H19" s="133"/>
    </row>
    <row r="20" spans="1:8" ht="24.75" customHeight="1">
      <c r="A20" s="28"/>
      <c r="B20" s="134" t="s">
        <v>54</v>
      </c>
      <c r="C20" s="130" t="s">
        <v>55</v>
      </c>
      <c r="D20" s="131"/>
      <c r="E20" s="131"/>
      <c r="F20" s="131"/>
      <c r="G20" s="34"/>
      <c r="H20" s="34"/>
    </row>
    <row r="21" spans="1:8" ht="30" customHeight="1">
      <c r="A21" s="25"/>
      <c r="B21" s="135"/>
      <c r="C21" s="30" t="s">
        <v>6</v>
      </c>
      <c r="D21" s="62" t="s">
        <v>78</v>
      </c>
      <c r="E21" s="25"/>
      <c r="F21" s="30" t="s">
        <v>79</v>
      </c>
      <c r="G21" s="34"/>
      <c r="H21" s="52"/>
    </row>
    <row r="22" spans="1:8" ht="12.75">
      <c r="A22" s="28"/>
      <c r="B22" s="29"/>
      <c r="C22" s="33"/>
      <c r="E22" s="24"/>
      <c r="F22" s="33"/>
      <c r="G22" s="33"/>
      <c r="H22" s="33"/>
    </row>
    <row r="23" spans="1:8" ht="12.75">
      <c r="A23" s="24" t="s">
        <v>62</v>
      </c>
      <c r="B23" s="4">
        <v>23752</v>
      </c>
      <c r="C23" s="4">
        <v>1978</v>
      </c>
      <c r="D23" s="26" t="s">
        <v>32</v>
      </c>
      <c r="E23" s="24"/>
      <c r="F23" s="32">
        <v>-30</v>
      </c>
      <c r="G23" s="4"/>
      <c r="H23" s="32"/>
    </row>
    <row r="24" spans="1:8" ht="12.75">
      <c r="A24" s="24"/>
      <c r="B24" s="37"/>
      <c r="C24" s="4"/>
      <c r="D24" s="26"/>
      <c r="E24" s="24"/>
      <c r="F24" s="32"/>
      <c r="G24" s="4"/>
      <c r="H24" s="32"/>
    </row>
    <row r="25" spans="1:8" ht="12.75">
      <c r="A25" s="24" t="s">
        <v>63</v>
      </c>
      <c r="B25" s="4">
        <v>18363</v>
      </c>
      <c r="C25" s="4">
        <v>8965</v>
      </c>
      <c r="D25" s="4">
        <v>13</v>
      </c>
      <c r="E25" s="24"/>
      <c r="F25" s="32">
        <v>-3.5</v>
      </c>
      <c r="G25" s="4"/>
      <c r="H25" s="32"/>
    </row>
    <row r="26" spans="1:8" ht="12.75">
      <c r="A26" s="24"/>
      <c r="B26" s="4"/>
      <c r="C26" s="4"/>
      <c r="D26" s="26"/>
      <c r="E26" s="24"/>
      <c r="F26" s="32"/>
      <c r="G26" s="4"/>
      <c r="H26" s="32"/>
    </row>
    <row r="27" spans="1:8" ht="12.75">
      <c r="A27" s="24" t="s">
        <v>64</v>
      </c>
      <c r="B27" s="4">
        <v>944</v>
      </c>
      <c r="C27" s="4">
        <v>13</v>
      </c>
      <c r="D27" s="4" t="s">
        <v>32</v>
      </c>
      <c r="E27" s="24"/>
      <c r="F27" s="32">
        <v>32.6</v>
      </c>
      <c r="G27" s="4"/>
      <c r="H27" s="32"/>
    </row>
    <row r="28" spans="1:8" ht="12.75">
      <c r="A28" s="24"/>
      <c r="B28" s="4"/>
      <c r="C28" s="4"/>
      <c r="D28" s="26"/>
      <c r="E28" s="4"/>
      <c r="F28" s="4"/>
      <c r="G28" s="4"/>
      <c r="H28" s="32"/>
    </row>
    <row r="29" spans="1:8" ht="12.75">
      <c r="A29" s="24" t="s">
        <v>77</v>
      </c>
      <c r="B29" s="4" t="s">
        <v>32</v>
      </c>
      <c r="C29" s="4">
        <v>61</v>
      </c>
      <c r="D29" s="26" t="s">
        <v>32</v>
      </c>
      <c r="E29" s="4"/>
      <c r="F29" s="32">
        <v>1.2</v>
      </c>
      <c r="G29" s="4"/>
      <c r="H29" s="32"/>
    </row>
    <row r="30" spans="1:8" ht="12.75">
      <c r="A30" s="24"/>
      <c r="B30" s="4"/>
      <c r="C30" s="4"/>
      <c r="D30" s="26"/>
      <c r="E30" s="4"/>
      <c r="F30" s="32"/>
      <c r="G30" s="4"/>
      <c r="H30" s="32"/>
    </row>
    <row r="31" spans="1:8" ht="12.75">
      <c r="A31" s="24" t="s">
        <v>76</v>
      </c>
      <c r="B31" s="4" t="s">
        <v>32</v>
      </c>
      <c r="C31" s="4">
        <v>31</v>
      </c>
      <c r="D31" s="4" t="s">
        <v>32</v>
      </c>
      <c r="E31" s="4"/>
      <c r="F31" s="32">
        <v>-7.9</v>
      </c>
      <c r="G31" s="4"/>
      <c r="H31" s="32"/>
    </row>
    <row r="32" spans="1:8" ht="12.75">
      <c r="A32" s="24"/>
      <c r="B32" s="4"/>
      <c r="C32" s="4"/>
      <c r="D32" s="26"/>
      <c r="E32" s="4"/>
      <c r="F32" s="32"/>
      <c r="G32" s="4"/>
      <c r="H32" s="32"/>
    </row>
    <row r="33" spans="1:8" ht="12.75">
      <c r="A33" s="24" t="s">
        <v>61</v>
      </c>
      <c r="B33" s="4">
        <v>784160</v>
      </c>
      <c r="C33" s="4">
        <v>873850</v>
      </c>
      <c r="D33" s="4">
        <v>43238</v>
      </c>
      <c r="E33" s="24"/>
      <c r="F33" s="32">
        <v>0.9</v>
      </c>
      <c r="G33" s="4"/>
      <c r="H33" s="32"/>
    </row>
    <row r="34" spans="1:8" ht="12.75">
      <c r="A34" s="25"/>
      <c r="B34" s="9"/>
      <c r="C34" s="9"/>
      <c r="D34" s="25"/>
      <c r="E34" s="25"/>
      <c r="F34" s="38"/>
      <c r="G34" s="4"/>
      <c r="H34" s="32"/>
    </row>
    <row r="35" spans="1:8" ht="25.5" customHeight="1">
      <c r="A35" s="136" t="s">
        <v>216</v>
      </c>
      <c r="B35" s="137"/>
      <c r="C35" s="137"/>
      <c r="D35" s="137"/>
      <c r="E35" s="137"/>
      <c r="F35" s="137"/>
      <c r="G35" s="71"/>
      <c r="H35" s="71"/>
    </row>
    <row r="36" ht="12.75">
      <c r="A36" s="23" t="s">
        <v>65</v>
      </c>
    </row>
    <row r="37" ht="12.75">
      <c r="A37" s="23" t="s">
        <v>80</v>
      </c>
    </row>
    <row r="38" spans="1:8" ht="15.75">
      <c r="A38" s="128" t="s">
        <v>58</v>
      </c>
      <c r="B38" s="128"/>
      <c r="C38" s="128"/>
      <c r="D38" s="128"/>
      <c r="E38" s="128"/>
      <c r="F38" s="128"/>
      <c r="G38" s="129"/>
      <c r="H38" s="129"/>
    </row>
    <row r="39" spans="2:6" ht="12.75">
      <c r="B39" s="36"/>
      <c r="C39" s="36"/>
      <c r="D39" s="36"/>
      <c r="F39" s="36"/>
    </row>
  </sheetData>
  <sheetProtection/>
  <mergeCells count="9">
    <mergeCell ref="A1:H1"/>
    <mergeCell ref="A38:H38"/>
    <mergeCell ref="C20:F20"/>
    <mergeCell ref="A19:H19"/>
    <mergeCell ref="B20:B21"/>
    <mergeCell ref="A35:F35"/>
    <mergeCell ref="F2:H2"/>
    <mergeCell ref="B2:D2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5">
      <selection activeCell="A39" sqref="A39:IV40"/>
    </sheetView>
  </sheetViews>
  <sheetFormatPr defaultColWidth="7.10546875" defaultRowHeight="15.75"/>
  <cols>
    <col min="1" max="1" width="29.77734375" style="23" customWidth="1"/>
    <col min="2" max="2" width="18.77734375" style="23" customWidth="1"/>
    <col min="3" max="3" width="7.10546875" style="23" customWidth="1"/>
    <col min="4" max="4" width="8.3359375" style="23" bestFit="1" customWidth="1"/>
    <col min="5" max="16384" width="7.10546875" style="23" customWidth="1"/>
  </cols>
  <sheetData>
    <row r="1" spans="1:2" ht="30" customHeight="1">
      <c r="A1" s="126" t="s">
        <v>213</v>
      </c>
      <c r="B1" s="126"/>
    </row>
    <row r="2" spans="1:2" ht="24.75" customHeight="1">
      <c r="A2" s="90"/>
      <c r="B2" s="91" t="s">
        <v>197</v>
      </c>
    </row>
    <row r="3" spans="1:2" ht="12.75" customHeight="1">
      <c r="A3" s="24"/>
      <c r="B3" s="33"/>
    </row>
    <row r="4" spans="1:4" ht="12.75">
      <c r="A4" s="23" t="s">
        <v>130</v>
      </c>
      <c r="B4" s="27">
        <v>741781</v>
      </c>
      <c r="D4" s="57"/>
    </row>
    <row r="5" spans="1:4" ht="12.75">
      <c r="A5" s="23" t="s">
        <v>131</v>
      </c>
      <c r="B5" s="27">
        <v>755773</v>
      </c>
      <c r="D5" s="57"/>
    </row>
    <row r="6" spans="1:4" ht="12.75">
      <c r="A6" s="23" t="s">
        <v>134</v>
      </c>
      <c r="B6" s="27">
        <v>232845</v>
      </c>
      <c r="D6" s="57"/>
    </row>
    <row r="7" spans="1:4" ht="12.75">
      <c r="A7" s="23" t="s">
        <v>135</v>
      </c>
      <c r="B7" s="27">
        <v>233881</v>
      </c>
      <c r="D7" s="57"/>
    </row>
    <row r="8" spans="1:4" ht="12.75">
      <c r="A8" s="23" t="s">
        <v>138</v>
      </c>
      <c r="B8" s="27">
        <v>231193</v>
      </c>
      <c r="D8" s="57"/>
    </row>
    <row r="9" spans="1:4" ht="12.75">
      <c r="A9" s="23" t="s">
        <v>139</v>
      </c>
      <c r="B9" s="27">
        <v>232216</v>
      </c>
      <c r="D9" s="57"/>
    </row>
    <row r="10" spans="1:4" ht="12.75">
      <c r="A10" s="23" t="s">
        <v>147</v>
      </c>
      <c r="B10" s="27">
        <v>99382</v>
      </c>
      <c r="D10" s="57"/>
    </row>
    <row r="11" spans="1:2" ht="12.75">
      <c r="A11" s="23" t="s">
        <v>148</v>
      </c>
      <c r="B11" s="27">
        <v>97999</v>
      </c>
    </row>
    <row r="12" spans="1:2" ht="12.75">
      <c r="A12" s="23" t="s">
        <v>151</v>
      </c>
      <c r="B12" s="27">
        <v>114889</v>
      </c>
    </row>
    <row r="13" spans="1:2" ht="12.75">
      <c r="A13" s="23" t="s">
        <v>152</v>
      </c>
      <c r="B13" s="27">
        <v>116305</v>
      </c>
    </row>
    <row r="14" spans="1:2" ht="12.75">
      <c r="A14" s="23" t="s">
        <v>153</v>
      </c>
      <c r="B14" s="27">
        <v>142662</v>
      </c>
    </row>
    <row r="15" spans="1:2" ht="12.75">
      <c r="A15" s="23" t="s">
        <v>154</v>
      </c>
      <c r="B15" s="27">
        <v>143116</v>
      </c>
    </row>
    <row r="16" spans="1:2" ht="12.75">
      <c r="A16" s="23" t="s">
        <v>161</v>
      </c>
      <c r="B16" s="27">
        <v>92347</v>
      </c>
    </row>
    <row r="17" spans="1:2" ht="12.75">
      <c r="A17" s="23" t="s">
        <v>162</v>
      </c>
      <c r="B17" s="27">
        <v>92440</v>
      </c>
    </row>
    <row r="18" spans="1:2" ht="12.75">
      <c r="A18" s="23" t="s">
        <v>164</v>
      </c>
      <c r="B18" s="27">
        <v>74597</v>
      </c>
    </row>
    <row r="19" spans="1:2" ht="12.75">
      <c r="A19" s="23" t="s">
        <v>163</v>
      </c>
      <c r="B19" s="27">
        <v>76005</v>
      </c>
    </row>
    <row r="20" spans="1:2" ht="12.75">
      <c r="A20" s="23" t="s">
        <v>165</v>
      </c>
      <c r="B20" s="27">
        <v>120921</v>
      </c>
    </row>
    <row r="21" spans="1:2" ht="12.75">
      <c r="A21" s="23" t="s">
        <v>166</v>
      </c>
      <c r="B21" s="27">
        <v>122973</v>
      </c>
    </row>
    <row r="22" spans="1:2" ht="12.75">
      <c r="A22" s="23" t="s">
        <v>169</v>
      </c>
      <c r="B22" s="27">
        <v>64991</v>
      </c>
    </row>
    <row r="23" spans="1:2" ht="12.75">
      <c r="A23" s="23" t="s">
        <v>170</v>
      </c>
      <c r="B23" s="27">
        <v>65780</v>
      </c>
    </row>
    <row r="24" spans="1:2" ht="12.75" customHeight="1">
      <c r="A24" s="24"/>
      <c r="B24" s="27"/>
    </row>
    <row r="25" spans="1:2" ht="12.75">
      <c r="A25" s="24" t="s">
        <v>128</v>
      </c>
      <c r="B25" s="4">
        <v>928626</v>
      </c>
    </row>
    <row r="26" spans="1:2" ht="12.75">
      <c r="A26" s="24" t="s">
        <v>129</v>
      </c>
      <c r="B26" s="4">
        <v>913805</v>
      </c>
    </row>
    <row r="27" spans="1:2" ht="12.75">
      <c r="A27" s="24" t="s">
        <v>132</v>
      </c>
      <c r="B27" s="4">
        <v>405978</v>
      </c>
    </row>
    <row r="28" spans="1:2" ht="12.75">
      <c r="A28" s="24" t="s">
        <v>133</v>
      </c>
      <c r="B28" s="4">
        <v>403177</v>
      </c>
    </row>
    <row r="29" spans="1:2" ht="12.75">
      <c r="A29" s="24" t="s">
        <v>136</v>
      </c>
      <c r="B29" s="4">
        <v>363336</v>
      </c>
    </row>
    <row r="30" spans="1:2" ht="12.75">
      <c r="A30" s="24" t="s">
        <v>137</v>
      </c>
      <c r="B30" s="4">
        <v>362437</v>
      </c>
    </row>
    <row r="31" spans="1:2" ht="12.75">
      <c r="A31" s="61" t="s">
        <v>140</v>
      </c>
      <c r="B31" s="60">
        <v>145615</v>
      </c>
    </row>
    <row r="32" spans="1:2" ht="12.75">
      <c r="A32" s="61" t="s">
        <v>171</v>
      </c>
      <c r="B32" s="60">
        <v>143292</v>
      </c>
    </row>
    <row r="33" spans="1:2" s="89" customFormat="1" ht="12.75">
      <c r="A33" s="24" t="s">
        <v>141</v>
      </c>
      <c r="B33" s="60">
        <v>148538</v>
      </c>
    </row>
    <row r="34" spans="1:2" ht="12.75">
      <c r="A34" s="24" t="s">
        <v>142</v>
      </c>
      <c r="B34" s="4">
        <v>147310</v>
      </c>
    </row>
    <row r="35" spans="1:2" ht="12.75">
      <c r="A35" s="24" t="s">
        <v>143</v>
      </c>
      <c r="B35" s="4">
        <v>146510</v>
      </c>
    </row>
    <row r="36" spans="1:2" ht="12.75">
      <c r="A36" s="24" t="s">
        <v>144</v>
      </c>
      <c r="B36" s="4">
        <v>144858</v>
      </c>
    </row>
    <row r="37" spans="1:2" ht="12.75">
      <c r="A37" s="24" t="s">
        <v>145</v>
      </c>
      <c r="B37" s="4">
        <v>156757</v>
      </c>
    </row>
    <row r="38" spans="1:2" ht="12.75">
      <c r="A38" s="24" t="s">
        <v>146</v>
      </c>
      <c r="B38" s="4">
        <v>154720</v>
      </c>
    </row>
    <row r="39" spans="1:2" ht="12.75">
      <c r="A39" s="24" t="s">
        <v>157</v>
      </c>
      <c r="B39" s="4">
        <v>75317</v>
      </c>
    </row>
    <row r="40" spans="1:2" ht="12.75">
      <c r="A40" s="24" t="s">
        <v>158</v>
      </c>
      <c r="B40" s="4">
        <v>72881</v>
      </c>
    </row>
    <row r="41" spans="1:2" ht="12.75">
      <c r="A41" s="24" t="s">
        <v>167</v>
      </c>
      <c r="B41" s="4">
        <v>77445</v>
      </c>
    </row>
    <row r="42" spans="1:2" ht="12.75">
      <c r="A42" s="24" t="s">
        <v>168</v>
      </c>
      <c r="B42" s="4">
        <v>77413</v>
      </c>
    </row>
    <row r="43" spans="1:2" ht="12.75" customHeight="1">
      <c r="A43" s="24"/>
      <c r="B43" s="4"/>
    </row>
    <row r="44" spans="1:2" ht="12.75">
      <c r="A44" s="24" t="s">
        <v>149</v>
      </c>
      <c r="B44" s="4">
        <v>80249</v>
      </c>
    </row>
    <row r="45" spans="1:2" ht="12.75">
      <c r="A45" s="24" t="s">
        <v>150</v>
      </c>
      <c r="B45" s="4">
        <v>82586</v>
      </c>
    </row>
    <row r="46" spans="1:2" ht="12.75">
      <c r="A46" s="24" t="s">
        <v>155</v>
      </c>
      <c r="B46" s="4">
        <v>50135</v>
      </c>
    </row>
    <row r="47" spans="1:2" ht="12.75">
      <c r="A47" s="24" t="s">
        <v>156</v>
      </c>
      <c r="B47" s="4" t="s">
        <v>214</v>
      </c>
    </row>
    <row r="48" spans="1:2" ht="12.75">
      <c r="A48" s="24" t="s">
        <v>159</v>
      </c>
      <c r="B48" s="4">
        <v>51937</v>
      </c>
    </row>
    <row r="49" spans="1:2" ht="12.75">
      <c r="A49" s="24" t="s">
        <v>160</v>
      </c>
      <c r="B49" s="4">
        <v>52351</v>
      </c>
    </row>
    <row r="50" spans="1:2" ht="12.75" customHeight="1">
      <c r="A50" s="25"/>
      <c r="B50" s="9"/>
    </row>
    <row r="51" spans="1:2" ht="15.75">
      <c r="A51" s="136" t="s">
        <v>215</v>
      </c>
      <c r="B51" s="137"/>
    </row>
    <row r="52" ht="15" customHeight="1">
      <c r="A52" s="40" t="s">
        <v>127</v>
      </c>
    </row>
    <row r="53" ht="12.75">
      <c r="B53" s="36"/>
    </row>
  </sheetData>
  <sheetProtection/>
  <mergeCells count="2">
    <mergeCell ref="A1:B1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9" sqref="A39:IV40"/>
    </sheetView>
  </sheetViews>
  <sheetFormatPr defaultColWidth="7.10546875" defaultRowHeight="15.75"/>
  <cols>
    <col min="1" max="1" width="12.77734375" style="23" customWidth="1"/>
    <col min="2" max="4" width="10.77734375" style="23" customWidth="1"/>
    <col min="5" max="5" width="7.4453125" style="23" bestFit="1" customWidth="1"/>
    <col min="6" max="7" width="7.5546875" style="23" bestFit="1" customWidth="1"/>
    <col min="8" max="16384" width="7.10546875" style="23" customWidth="1"/>
  </cols>
  <sheetData>
    <row r="1" spans="1:5" ht="30" customHeight="1">
      <c r="A1" s="126" t="s">
        <v>212</v>
      </c>
      <c r="B1" s="126"/>
      <c r="C1" s="126"/>
      <c r="D1" s="132"/>
      <c r="E1" s="22"/>
    </row>
    <row r="2" spans="1:6" ht="24.75" customHeight="1">
      <c r="A2" s="47"/>
      <c r="B2" s="47" t="s">
        <v>125</v>
      </c>
      <c r="C2" s="47" t="s">
        <v>126</v>
      </c>
      <c r="D2" s="34"/>
      <c r="E2" s="24"/>
      <c r="F2" s="33"/>
    </row>
    <row r="3" spans="1:6" ht="24" customHeight="1">
      <c r="A3" s="24"/>
      <c r="B3" s="24"/>
      <c r="C3" s="34"/>
      <c r="D3" s="24"/>
      <c r="E3" s="24"/>
      <c r="F3" s="24"/>
    </row>
    <row r="4" spans="1:6" ht="12.75">
      <c r="A4" s="23" t="s">
        <v>62</v>
      </c>
      <c r="B4" s="88">
        <v>48.6</v>
      </c>
      <c r="C4" s="88">
        <v>51.4</v>
      </c>
      <c r="D4" s="35"/>
      <c r="E4" s="27"/>
      <c r="F4" s="86"/>
    </row>
    <row r="5" spans="1:6" ht="12.75">
      <c r="A5" s="24"/>
      <c r="B5" s="88"/>
      <c r="C5" s="88"/>
      <c r="D5" s="35"/>
      <c r="E5" s="27"/>
      <c r="F5" s="26"/>
    </row>
    <row r="6" spans="1:6" ht="12.75">
      <c r="A6" s="24" t="s">
        <v>63</v>
      </c>
      <c r="B6" s="88">
        <v>41</v>
      </c>
      <c r="C6" s="88">
        <v>59</v>
      </c>
      <c r="D6" s="35"/>
      <c r="E6" s="4"/>
      <c r="F6" s="26"/>
    </row>
    <row r="7" spans="1:6" ht="12.75">
      <c r="A7" s="24"/>
      <c r="B7" s="88"/>
      <c r="C7" s="88"/>
      <c r="D7" s="4"/>
      <c r="E7" s="4"/>
      <c r="F7" s="26"/>
    </row>
    <row r="8" spans="1:6" ht="12.75">
      <c r="A8" s="24" t="s">
        <v>64</v>
      </c>
      <c r="B8" s="88">
        <v>93.5</v>
      </c>
      <c r="C8" s="88">
        <v>6.5</v>
      </c>
      <c r="D8" s="4"/>
      <c r="E8" s="4"/>
      <c r="F8" s="26"/>
    </row>
    <row r="9" spans="1:6" ht="12.75">
      <c r="A9" s="24"/>
      <c r="B9" s="88"/>
      <c r="C9" s="88"/>
      <c r="D9" s="4"/>
      <c r="E9" s="4"/>
      <c r="F9" s="26"/>
    </row>
    <row r="10" spans="1:6" ht="12.75">
      <c r="A10" s="24" t="s">
        <v>77</v>
      </c>
      <c r="B10" s="95" t="s">
        <v>32</v>
      </c>
      <c r="C10" s="88">
        <v>100</v>
      </c>
      <c r="D10" s="27"/>
      <c r="E10" s="4"/>
      <c r="F10" s="26"/>
    </row>
    <row r="11" spans="1:6" ht="12.75">
      <c r="A11" s="24"/>
      <c r="B11" s="88"/>
      <c r="C11" s="88"/>
      <c r="D11" s="4"/>
      <c r="E11" s="4"/>
      <c r="F11" s="26"/>
    </row>
    <row r="12" spans="1:6" ht="12.75">
      <c r="A12" s="24" t="s">
        <v>76</v>
      </c>
      <c r="B12" s="88" t="s">
        <v>32</v>
      </c>
      <c r="C12" s="88">
        <v>100</v>
      </c>
      <c r="D12" s="27"/>
      <c r="E12" s="4"/>
      <c r="F12" s="26"/>
    </row>
    <row r="13" spans="1:6" ht="12.75">
      <c r="A13" s="24"/>
      <c r="B13" s="88"/>
      <c r="C13" s="88"/>
      <c r="D13" s="4"/>
      <c r="E13" s="4"/>
      <c r="F13" s="26"/>
    </row>
    <row r="14" spans="1:5" ht="12.75">
      <c r="A14" s="24" t="s">
        <v>61</v>
      </c>
      <c r="B14" s="88">
        <v>39.28</v>
      </c>
      <c r="C14" s="88">
        <v>60.72</v>
      </c>
      <c r="D14" s="20"/>
      <c r="E14" s="4"/>
    </row>
    <row r="15" spans="1:5" ht="12.75">
      <c r="A15" s="25"/>
      <c r="B15" s="25"/>
      <c r="C15" s="25"/>
      <c r="D15" s="24"/>
      <c r="E15" s="4"/>
    </row>
    <row r="16" spans="1:4" s="39" customFormat="1" ht="25.5" customHeight="1">
      <c r="A16" s="138" t="s">
        <v>216</v>
      </c>
      <c r="B16" s="138"/>
      <c r="C16" s="138"/>
      <c r="D16" s="139"/>
    </row>
    <row r="20" spans="1:5" ht="30" customHeight="1">
      <c r="A20" s="126" t="s">
        <v>209</v>
      </c>
      <c r="B20" s="126"/>
      <c r="C20" s="126"/>
      <c r="D20" s="126"/>
      <c r="E20" s="22"/>
    </row>
    <row r="21" spans="1:6" ht="24.75" customHeight="1">
      <c r="A21" s="47"/>
      <c r="B21" s="47" t="s">
        <v>59</v>
      </c>
      <c r="C21" s="47" t="s">
        <v>110</v>
      </c>
      <c r="D21" s="47" t="s">
        <v>60</v>
      </c>
      <c r="E21" s="24"/>
      <c r="F21" s="33"/>
    </row>
    <row r="22" spans="1:6" ht="24" customHeight="1">
      <c r="A22" s="24"/>
      <c r="B22" s="24"/>
      <c r="C22" s="34"/>
      <c r="D22" s="24"/>
      <c r="E22" s="24"/>
      <c r="F22" s="24"/>
    </row>
    <row r="23" spans="1:7" ht="12.75">
      <c r="A23" s="23" t="s">
        <v>62</v>
      </c>
      <c r="B23" s="35">
        <v>7250</v>
      </c>
      <c r="C23" s="27">
        <v>807999</v>
      </c>
      <c r="D23" s="35">
        <v>25</v>
      </c>
      <c r="E23" s="27"/>
      <c r="F23" s="93"/>
      <c r="G23" s="57"/>
    </row>
    <row r="24" spans="1:6" ht="12.75">
      <c r="A24" s="24"/>
      <c r="B24" s="20"/>
      <c r="C24" s="27"/>
      <c r="D24" s="35"/>
      <c r="E24" s="27"/>
      <c r="F24" s="26"/>
    </row>
    <row r="25" spans="1:6" ht="12.75">
      <c r="A25" s="24" t="s">
        <v>63</v>
      </c>
      <c r="B25" s="20">
        <v>11844</v>
      </c>
      <c r="C25" s="4">
        <v>1323715</v>
      </c>
      <c r="D25" s="35">
        <v>343</v>
      </c>
      <c r="E25" s="4"/>
      <c r="F25" s="26"/>
    </row>
    <row r="26" spans="1:6" ht="12.75">
      <c r="A26" s="24"/>
      <c r="B26" s="20"/>
      <c r="C26" s="4"/>
      <c r="D26" s="4"/>
      <c r="E26" s="4"/>
      <c r="F26" s="26"/>
    </row>
    <row r="27" spans="1:6" ht="12.75">
      <c r="A27" s="24" t="s">
        <v>64</v>
      </c>
      <c r="B27" s="20">
        <v>4188</v>
      </c>
      <c r="C27" s="4">
        <v>551150</v>
      </c>
      <c r="D27" s="4">
        <v>0</v>
      </c>
      <c r="E27" s="4"/>
      <c r="F27" s="26"/>
    </row>
    <row r="28" spans="1:6" ht="12.75">
      <c r="A28" s="24"/>
      <c r="B28" s="20"/>
      <c r="C28" s="4"/>
      <c r="D28" s="4"/>
      <c r="E28" s="4"/>
      <c r="F28" s="26"/>
    </row>
    <row r="29" spans="1:6" ht="12.75">
      <c r="A29" s="24" t="s">
        <v>77</v>
      </c>
      <c r="B29" s="27">
        <v>46</v>
      </c>
      <c r="C29" s="27">
        <v>297</v>
      </c>
      <c r="D29" s="27" t="s">
        <v>32</v>
      </c>
      <c r="E29" s="4"/>
      <c r="F29" s="26"/>
    </row>
    <row r="30" spans="1:6" ht="12.75">
      <c r="A30" s="24"/>
      <c r="B30" s="20"/>
      <c r="C30" s="4"/>
      <c r="D30" s="4"/>
      <c r="E30" s="4"/>
      <c r="F30" s="26"/>
    </row>
    <row r="31" spans="1:6" ht="12.75">
      <c r="A31" s="24" t="s">
        <v>76</v>
      </c>
      <c r="B31" s="27">
        <v>19</v>
      </c>
      <c r="C31" s="27">
        <v>1608</v>
      </c>
      <c r="D31" s="27" t="s">
        <v>32</v>
      </c>
      <c r="E31" s="4"/>
      <c r="F31" s="26"/>
    </row>
    <row r="32" spans="1:6" ht="12.75">
      <c r="A32" s="24"/>
      <c r="B32" s="20"/>
      <c r="C32" s="4"/>
      <c r="D32" s="4"/>
      <c r="E32" s="4"/>
      <c r="F32" s="26"/>
    </row>
    <row r="33" spans="1:5" ht="12.75">
      <c r="A33" s="24" t="s">
        <v>61</v>
      </c>
      <c r="B33" s="20">
        <v>787401</v>
      </c>
      <c r="C33" s="4">
        <v>84229550</v>
      </c>
      <c r="D33" s="20">
        <v>781370</v>
      </c>
      <c r="E33" s="4"/>
    </row>
    <row r="34" spans="1:5" ht="12.75">
      <c r="A34" s="25"/>
      <c r="B34" s="25"/>
      <c r="C34" s="25"/>
      <c r="D34" s="25"/>
      <c r="E34" s="4"/>
    </row>
    <row r="35" spans="1:4" s="39" customFormat="1" ht="25.5" customHeight="1">
      <c r="A35" s="138" t="s">
        <v>216</v>
      </c>
      <c r="B35" s="138"/>
      <c r="C35" s="138"/>
      <c r="D35" s="138"/>
    </row>
    <row r="36" s="39" customFormat="1" ht="12.75" customHeight="1">
      <c r="A36" s="23" t="s">
        <v>65</v>
      </c>
    </row>
    <row r="37" s="40" customFormat="1" ht="12.75">
      <c r="B37" s="36"/>
    </row>
    <row r="38" ht="12.75">
      <c r="B38" s="57"/>
    </row>
  </sheetData>
  <sheetProtection/>
  <mergeCells count="4">
    <mergeCell ref="A20:D20"/>
    <mergeCell ref="A35:D35"/>
    <mergeCell ref="A1:D1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9" sqref="A39:IV40"/>
    </sheetView>
  </sheetViews>
  <sheetFormatPr defaultColWidth="7.10546875" defaultRowHeight="15.75"/>
  <cols>
    <col min="1" max="1" width="14.77734375" style="23" customWidth="1"/>
    <col min="2" max="4" width="15.77734375" style="23" customWidth="1"/>
    <col min="5" max="16384" width="7.10546875" style="23" customWidth="1"/>
  </cols>
  <sheetData>
    <row r="1" spans="1:4" ht="30" customHeight="1">
      <c r="A1" s="126" t="s">
        <v>217</v>
      </c>
      <c r="B1" s="126"/>
      <c r="C1" s="126"/>
      <c r="D1" s="126"/>
    </row>
    <row r="2" spans="1:4" ht="24.75" customHeight="1">
      <c r="A2" s="90"/>
      <c r="B2" s="47" t="s">
        <v>173</v>
      </c>
      <c r="C2" s="47" t="s">
        <v>174</v>
      </c>
      <c r="D2" s="47" t="s">
        <v>175</v>
      </c>
    </row>
    <row r="3" spans="1:4" ht="12" customHeight="1">
      <c r="A3" s="24"/>
      <c r="B3" s="27"/>
      <c r="C3" s="27"/>
      <c r="D3" s="27"/>
    </row>
    <row r="4" spans="1:4" ht="12.75">
      <c r="A4" s="23" t="s">
        <v>176</v>
      </c>
      <c r="B4" s="27">
        <v>2193</v>
      </c>
      <c r="C4" s="27">
        <v>18736</v>
      </c>
      <c r="D4" s="27">
        <v>0</v>
      </c>
    </row>
    <row r="5" spans="2:4" ht="12.75">
      <c r="B5" s="27"/>
      <c r="C5" s="27"/>
      <c r="D5" s="27"/>
    </row>
    <row r="6" spans="1:4" ht="12.75">
      <c r="A6" s="23" t="s">
        <v>177</v>
      </c>
      <c r="B6" s="27">
        <v>14933</v>
      </c>
      <c r="C6" s="27">
        <v>48565</v>
      </c>
      <c r="D6" s="27">
        <v>66411</v>
      </c>
    </row>
    <row r="7" spans="2:4" ht="12.75">
      <c r="B7" s="27"/>
      <c r="C7" s="27"/>
      <c r="D7" s="27"/>
    </row>
    <row r="8" spans="1:4" ht="12.75">
      <c r="A8" s="23" t="s">
        <v>187</v>
      </c>
      <c r="B8" s="27">
        <v>4256</v>
      </c>
      <c r="C8" s="27">
        <v>21213</v>
      </c>
      <c r="D8" s="4">
        <v>14565</v>
      </c>
    </row>
    <row r="9" spans="2:4" ht="12.75">
      <c r="B9" s="27"/>
      <c r="C9" s="27"/>
      <c r="D9" s="27"/>
    </row>
    <row r="10" spans="1:4" ht="12.75">
      <c r="A10" s="23" t="s">
        <v>188</v>
      </c>
      <c r="B10" s="27">
        <v>0</v>
      </c>
      <c r="C10" s="27">
        <v>17664</v>
      </c>
      <c r="D10" s="4">
        <v>12423</v>
      </c>
    </row>
    <row r="11" spans="2:4" ht="12.75">
      <c r="B11" s="27"/>
      <c r="C11" s="27"/>
      <c r="D11" s="27"/>
    </row>
    <row r="12" spans="1:4" ht="12.75">
      <c r="A12" s="23" t="s">
        <v>178</v>
      </c>
      <c r="B12" s="27">
        <v>195014</v>
      </c>
      <c r="C12" s="27">
        <v>136614</v>
      </c>
      <c r="D12" s="27">
        <v>50457</v>
      </c>
    </row>
    <row r="13" spans="2:4" ht="12.75">
      <c r="B13" s="27"/>
      <c r="C13" s="27"/>
      <c r="D13" s="27"/>
    </row>
    <row r="14" spans="1:4" ht="12.75">
      <c r="A14" s="23" t="s">
        <v>179</v>
      </c>
      <c r="B14" s="27">
        <v>172947</v>
      </c>
      <c r="C14" s="27">
        <v>434002</v>
      </c>
      <c r="D14" s="27">
        <v>74593</v>
      </c>
    </row>
    <row r="15" spans="2:4" ht="12.75">
      <c r="B15" s="27"/>
      <c r="C15" s="27"/>
      <c r="D15" s="27"/>
    </row>
    <row r="16" spans="1:4" ht="12.75">
      <c r="A16" s="23" t="s">
        <v>180</v>
      </c>
      <c r="B16" s="27">
        <v>137049</v>
      </c>
      <c r="C16" s="27">
        <v>112782</v>
      </c>
      <c r="D16" s="27">
        <v>39105</v>
      </c>
    </row>
    <row r="17" spans="2:4" ht="12.75">
      <c r="B17" s="27"/>
      <c r="C17" s="27"/>
      <c r="D17" s="27"/>
    </row>
    <row r="18" spans="1:4" ht="12.75">
      <c r="A18" s="23" t="s">
        <v>189</v>
      </c>
      <c r="B18" s="27">
        <v>994</v>
      </c>
      <c r="C18" s="27">
        <v>13110</v>
      </c>
      <c r="D18" s="4">
        <v>1035</v>
      </c>
    </row>
    <row r="19" spans="2:4" ht="12.75">
      <c r="B19" s="27"/>
      <c r="C19" s="27"/>
      <c r="D19" s="27"/>
    </row>
    <row r="20" spans="1:5" ht="12.75">
      <c r="A20" s="89" t="s">
        <v>181</v>
      </c>
      <c r="B20" s="4">
        <v>555</v>
      </c>
      <c r="C20" s="92">
        <v>21207</v>
      </c>
      <c r="D20" s="92">
        <v>12465</v>
      </c>
      <c r="E20" s="89"/>
    </row>
    <row r="21" spans="2:4" ht="12.75">
      <c r="B21" s="27"/>
      <c r="C21" s="27"/>
      <c r="D21" s="27"/>
    </row>
    <row r="22" spans="1:4" ht="12.75">
      <c r="A22" s="23" t="s">
        <v>183</v>
      </c>
      <c r="B22" s="27">
        <v>2003</v>
      </c>
      <c r="C22" s="27">
        <v>72773</v>
      </c>
      <c r="D22" s="27">
        <v>27813</v>
      </c>
    </row>
    <row r="23" spans="2:4" ht="12.75">
      <c r="B23" s="27"/>
      <c r="C23" s="27"/>
      <c r="D23" s="27"/>
    </row>
    <row r="24" spans="1:4" ht="12.75">
      <c r="A24" s="23" t="s">
        <v>186</v>
      </c>
      <c r="B24" s="27">
        <v>7306</v>
      </c>
      <c r="C24" s="27">
        <v>23230</v>
      </c>
      <c r="D24" s="4">
        <v>57516</v>
      </c>
    </row>
    <row r="25" spans="2:4" ht="12.75">
      <c r="B25" s="27"/>
      <c r="C25" s="27"/>
      <c r="D25" s="27"/>
    </row>
    <row r="26" spans="1:4" ht="12.75">
      <c r="A26" s="23" t="s">
        <v>190</v>
      </c>
      <c r="B26" s="27">
        <v>8036</v>
      </c>
      <c r="C26" s="27">
        <v>14864</v>
      </c>
      <c r="D26" s="4">
        <v>18394</v>
      </c>
    </row>
    <row r="27" spans="2:4" ht="12.75">
      <c r="B27" s="27"/>
      <c r="C27" s="27"/>
      <c r="D27" s="27"/>
    </row>
    <row r="28" spans="1:4" ht="12.75">
      <c r="A28" s="23" t="s">
        <v>191</v>
      </c>
      <c r="B28" s="27">
        <v>5006</v>
      </c>
      <c r="C28" s="27">
        <v>20060</v>
      </c>
      <c r="D28" s="4">
        <v>0</v>
      </c>
    </row>
    <row r="29" spans="2:4" ht="12.75">
      <c r="B29" s="27"/>
      <c r="C29" s="27"/>
      <c r="D29" s="27"/>
    </row>
    <row r="30" spans="1:4" ht="12.75">
      <c r="A30" s="23" t="s">
        <v>185</v>
      </c>
      <c r="B30" s="27">
        <v>230</v>
      </c>
      <c r="C30" s="27">
        <v>103667</v>
      </c>
      <c r="D30" s="4">
        <v>0</v>
      </c>
    </row>
    <row r="31" spans="2:4" ht="12.75">
      <c r="B31" s="27"/>
      <c r="C31" s="27"/>
      <c r="D31" s="27"/>
    </row>
    <row r="32" spans="1:4" ht="12.75">
      <c r="A32" s="23" t="s">
        <v>184</v>
      </c>
      <c r="B32" s="27">
        <v>100913</v>
      </c>
      <c r="C32" s="27">
        <v>2124</v>
      </c>
      <c r="D32" s="27">
        <v>113394</v>
      </c>
    </row>
    <row r="33" spans="2:4" ht="12.75">
      <c r="B33" s="27"/>
      <c r="C33" s="27"/>
      <c r="D33" s="27"/>
    </row>
    <row r="34" spans="1:4" ht="12.75">
      <c r="A34" s="23" t="s">
        <v>192</v>
      </c>
      <c r="B34" s="27">
        <v>30701</v>
      </c>
      <c r="C34" s="27">
        <v>0</v>
      </c>
      <c r="D34" s="4">
        <v>32552</v>
      </c>
    </row>
    <row r="35" spans="2:4" ht="12.75">
      <c r="B35" s="27"/>
      <c r="C35" s="27"/>
      <c r="D35" s="27"/>
    </row>
    <row r="36" spans="1:4" ht="12.75">
      <c r="A36" s="23" t="s">
        <v>182</v>
      </c>
      <c r="B36" s="27">
        <f>1986+800+2001+490+2828+82+145</f>
        <v>8332</v>
      </c>
      <c r="C36" s="27">
        <f>1675+87+570+2085+11+6743+4431+12+128+16382</f>
        <v>32124</v>
      </c>
      <c r="D36" s="27">
        <f>17112</f>
        <v>17112</v>
      </c>
    </row>
    <row r="37" spans="2:4" ht="12.75">
      <c r="B37" s="27"/>
      <c r="C37" s="27"/>
      <c r="D37" s="27"/>
    </row>
    <row r="38" spans="1:4" ht="12.75">
      <c r="A38" s="23" t="s">
        <v>193</v>
      </c>
      <c r="B38" s="27" t="s">
        <v>32</v>
      </c>
      <c r="C38" s="27" t="s">
        <v>32</v>
      </c>
      <c r="D38" s="27" t="s">
        <v>32</v>
      </c>
    </row>
    <row r="39" ht="15" customHeight="1">
      <c r="A39" s="40"/>
    </row>
    <row r="40" spans="2:3" ht="12.75">
      <c r="B40" s="36"/>
      <c r="C40" s="57"/>
    </row>
    <row r="41" ht="12.75">
      <c r="C41" s="57"/>
    </row>
  </sheetData>
  <sheetProtection/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9" sqref="A39:IV40"/>
    </sheetView>
  </sheetViews>
  <sheetFormatPr defaultColWidth="8.88671875" defaultRowHeight="15.75"/>
  <cols>
    <col min="1" max="1" width="12.77734375" style="41" customWidth="1"/>
    <col min="2" max="3" width="5.99609375" style="41" customWidth="1"/>
    <col min="4" max="6" width="8.21484375" style="41" customWidth="1"/>
    <col min="7" max="7" width="9.77734375" style="41" customWidth="1"/>
    <col min="8" max="10" width="8.88671875" style="41" customWidth="1"/>
    <col min="11" max="12" width="9.99609375" style="41" bestFit="1" customWidth="1"/>
    <col min="13" max="16384" width="8.88671875" style="41" customWidth="1"/>
  </cols>
  <sheetData>
    <row r="1" spans="1:7" ht="24.75" customHeight="1">
      <c r="A1" s="143" t="s">
        <v>220</v>
      </c>
      <c r="B1" s="144"/>
      <c r="C1" s="144"/>
      <c r="D1" s="144"/>
      <c r="E1" s="144"/>
      <c r="F1" s="144"/>
      <c r="G1" s="144"/>
    </row>
    <row r="2" spans="1:7" ht="24.75" customHeight="1">
      <c r="A2" s="68"/>
      <c r="B2" s="141" t="s">
        <v>82</v>
      </c>
      <c r="C2" s="146" t="s">
        <v>83</v>
      </c>
      <c r="D2" s="146"/>
      <c r="E2" s="146"/>
      <c r="F2" s="147"/>
      <c r="G2" s="141" t="s">
        <v>84</v>
      </c>
    </row>
    <row r="3" spans="1:7" ht="27.75" customHeight="1">
      <c r="A3" s="67"/>
      <c r="B3" s="145"/>
      <c r="C3" s="70" t="s">
        <v>6</v>
      </c>
      <c r="D3" s="70" t="s">
        <v>26</v>
      </c>
      <c r="E3" s="70" t="s">
        <v>85</v>
      </c>
      <c r="F3" s="70" t="s">
        <v>86</v>
      </c>
      <c r="G3" s="142"/>
    </row>
    <row r="4" spans="1:7" ht="12.75">
      <c r="A4" s="58"/>
      <c r="B4" s="64"/>
      <c r="C4" s="64"/>
      <c r="D4" s="64"/>
      <c r="E4" s="64"/>
      <c r="F4" s="64"/>
      <c r="G4" s="65"/>
    </row>
    <row r="5" spans="1:7" ht="12.75">
      <c r="A5" s="45" t="s">
        <v>2</v>
      </c>
      <c r="B5" s="69">
        <v>4</v>
      </c>
      <c r="C5" s="69">
        <v>9</v>
      </c>
      <c r="D5" s="69">
        <v>8</v>
      </c>
      <c r="E5" s="4" t="s">
        <v>32</v>
      </c>
      <c r="F5" s="4" t="s">
        <v>32</v>
      </c>
      <c r="G5" s="69">
        <v>1555</v>
      </c>
    </row>
    <row r="6" spans="1:7" ht="12.75">
      <c r="A6" s="48" t="s">
        <v>1</v>
      </c>
      <c r="B6" s="63">
        <v>8</v>
      </c>
      <c r="C6" s="63">
        <v>26</v>
      </c>
      <c r="D6" s="63">
        <v>8</v>
      </c>
      <c r="E6" s="4" t="s">
        <v>32</v>
      </c>
      <c r="F6" s="63">
        <v>3</v>
      </c>
      <c r="G6" s="63">
        <v>3085</v>
      </c>
    </row>
    <row r="7" spans="1:7" ht="12.75">
      <c r="A7" s="48" t="s">
        <v>29</v>
      </c>
      <c r="B7" s="63">
        <v>1</v>
      </c>
      <c r="C7" s="63">
        <v>12</v>
      </c>
      <c r="D7" s="4" t="s">
        <v>32</v>
      </c>
      <c r="E7" s="63">
        <v>6</v>
      </c>
      <c r="F7" s="4" t="s">
        <v>32</v>
      </c>
      <c r="G7" s="69">
        <v>7735</v>
      </c>
    </row>
    <row r="8" spans="1:7" ht="12.75">
      <c r="A8" s="41" t="s">
        <v>15</v>
      </c>
      <c r="B8" s="63">
        <v>1</v>
      </c>
      <c r="C8" s="63">
        <v>28</v>
      </c>
      <c r="D8" s="63">
        <v>5</v>
      </c>
      <c r="E8" s="63">
        <v>7</v>
      </c>
      <c r="F8" s="63">
        <v>4</v>
      </c>
      <c r="G8" s="63">
        <v>3326</v>
      </c>
    </row>
    <row r="9" spans="1:7" ht="12.75">
      <c r="A9" s="41" t="s">
        <v>68</v>
      </c>
      <c r="B9" s="69">
        <v>4</v>
      </c>
      <c r="C9" s="69">
        <v>4</v>
      </c>
      <c r="D9" s="69">
        <v>1</v>
      </c>
      <c r="E9" s="4" t="s">
        <v>32</v>
      </c>
      <c r="F9" s="69">
        <v>1</v>
      </c>
      <c r="G9" s="69">
        <v>1399</v>
      </c>
    </row>
    <row r="10" spans="1:7" ht="12.75">
      <c r="A10" s="41" t="s">
        <v>30</v>
      </c>
      <c r="B10" s="4">
        <v>1</v>
      </c>
      <c r="C10" s="63">
        <v>12</v>
      </c>
      <c r="D10" s="4" t="s">
        <v>32</v>
      </c>
      <c r="E10" s="63">
        <v>3</v>
      </c>
      <c r="F10" s="69">
        <v>1</v>
      </c>
      <c r="G10" s="69">
        <v>1640</v>
      </c>
    </row>
    <row r="11" spans="1:7" ht="12.75">
      <c r="A11" s="41" t="s">
        <v>69</v>
      </c>
      <c r="B11" s="63">
        <v>4</v>
      </c>
      <c r="C11" s="63">
        <v>4</v>
      </c>
      <c r="D11" s="63">
        <v>2</v>
      </c>
      <c r="E11" s="63">
        <v>1</v>
      </c>
      <c r="F11" s="63">
        <v>1</v>
      </c>
      <c r="G11" s="63">
        <v>1581</v>
      </c>
    </row>
    <row r="12" spans="1:7" ht="12.75">
      <c r="A12" s="41" t="s">
        <v>70</v>
      </c>
      <c r="B12" s="63">
        <v>2</v>
      </c>
      <c r="C12" s="63">
        <v>9</v>
      </c>
      <c r="D12" s="63">
        <v>2</v>
      </c>
      <c r="E12" s="63">
        <v>1</v>
      </c>
      <c r="F12" s="63">
        <v>2</v>
      </c>
      <c r="G12" s="63">
        <v>1570</v>
      </c>
    </row>
    <row r="13" spans="1:7" ht="12.75">
      <c r="A13" s="41" t="s">
        <v>16</v>
      </c>
      <c r="B13" s="63">
        <v>11</v>
      </c>
      <c r="C13" s="63">
        <v>14</v>
      </c>
      <c r="D13" s="63">
        <v>10</v>
      </c>
      <c r="E13" s="63">
        <v>2</v>
      </c>
      <c r="F13" s="69">
        <v>3</v>
      </c>
      <c r="G13" s="69">
        <v>2472</v>
      </c>
    </row>
    <row r="14" spans="1:7" ht="12.75">
      <c r="A14" s="41" t="s">
        <v>0</v>
      </c>
      <c r="B14" s="69">
        <v>7</v>
      </c>
      <c r="C14" s="69">
        <v>12</v>
      </c>
      <c r="D14" s="69">
        <v>11</v>
      </c>
      <c r="E14" s="69">
        <v>2</v>
      </c>
      <c r="F14" s="4" t="s">
        <v>32</v>
      </c>
      <c r="G14" s="63">
        <v>3365</v>
      </c>
    </row>
    <row r="15" spans="1:7" ht="12.75">
      <c r="A15" s="41" t="s">
        <v>28</v>
      </c>
      <c r="B15" s="63">
        <v>10</v>
      </c>
      <c r="C15" s="63">
        <v>6</v>
      </c>
      <c r="D15" s="63">
        <v>4</v>
      </c>
      <c r="E15" s="63" t="s">
        <v>32</v>
      </c>
      <c r="F15" s="69">
        <v>1</v>
      </c>
      <c r="G15" s="69">
        <v>1634</v>
      </c>
    </row>
    <row r="16" ht="12.75">
      <c r="G16" s="46"/>
    </row>
    <row r="17" spans="1:7" ht="12.75">
      <c r="A17" s="41" t="s">
        <v>8</v>
      </c>
      <c r="B17" s="69">
        <f aca="true" t="shared" si="0" ref="B17:G17">SUM(B5:B15)</f>
        <v>53</v>
      </c>
      <c r="C17" s="69">
        <f t="shared" si="0"/>
        <v>136</v>
      </c>
      <c r="D17" s="69">
        <f t="shared" si="0"/>
        <v>51</v>
      </c>
      <c r="E17" s="69">
        <f t="shared" si="0"/>
        <v>22</v>
      </c>
      <c r="F17" s="69">
        <f t="shared" si="0"/>
        <v>16</v>
      </c>
      <c r="G17" s="69">
        <f t="shared" si="0"/>
        <v>29362</v>
      </c>
    </row>
    <row r="18" spans="1:7" ht="12.75">
      <c r="A18" s="41" t="s">
        <v>10</v>
      </c>
      <c r="B18" s="63">
        <v>270</v>
      </c>
      <c r="C18" s="63">
        <v>1992</v>
      </c>
      <c r="D18" s="63">
        <v>514</v>
      </c>
      <c r="E18" s="63">
        <v>153</v>
      </c>
      <c r="F18" s="63">
        <v>682</v>
      </c>
      <c r="G18" s="63">
        <v>463652</v>
      </c>
    </row>
    <row r="19" spans="1:7" ht="12.75">
      <c r="A19" s="48"/>
      <c r="B19" s="48"/>
      <c r="C19" s="48"/>
      <c r="D19" s="48"/>
      <c r="E19" s="48"/>
      <c r="F19" s="48"/>
      <c r="G19" s="48"/>
    </row>
    <row r="20" spans="1:7" ht="25.5" customHeight="1">
      <c r="A20" s="140" t="s">
        <v>108</v>
      </c>
      <c r="B20" s="140"/>
      <c r="C20" s="140"/>
      <c r="D20" s="140"/>
      <c r="E20" s="140"/>
      <c r="F20" s="140"/>
      <c r="G20" s="140"/>
    </row>
  </sheetData>
  <sheetProtection/>
  <mergeCells count="5">
    <mergeCell ref="A20:G20"/>
    <mergeCell ref="G2:G3"/>
    <mergeCell ref="A1:G1"/>
    <mergeCell ref="B2:B3"/>
    <mergeCell ref="C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9" sqref="A39:IV40"/>
    </sheetView>
  </sheetViews>
  <sheetFormatPr defaultColWidth="8.88671875" defaultRowHeight="15.75"/>
  <cols>
    <col min="1" max="1" width="12.77734375" style="41" customWidth="1"/>
    <col min="2" max="6" width="8.77734375" style="41" customWidth="1"/>
    <col min="7" max="9" width="8.88671875" style="41" customWidth="1"/>
    <col min="10" max="11" width="9.99609375" style="41" bestFit="1" customWidth="1"/>
    <col min="12" max="16384" width="8.88671875" style="41" customWidth="1"/>
  </cols>
  <sheetData>
    <row r="1" spans="1:6" ht="30" customHeight="1">
      <c r="A1" s="148" t="s">
        <v>219</v>
      </c>
      <c r="B1" s="149"/>
      <c r="C1" s="149"/>
      <c r="D1" s="149"/>
      <c r="E1" s="149"/>
      <c r="F1" s="149"/>
    </row>
    <row r="2" spans="1:6" ht="24.75" customHeight="1">
      <c r="A2" s="68"/>
      <c r="B2" s="151" t="s">
        <v>88</v>
      </c>
      <c r="C2" s="151" t="s">
        <v>93</v>
      </c>
      <c r="D2" s="146" t="s">
        <v>89</v>
      </c>
      <c r="E2" s="146"/>
      <c r="F2" s="146"/>
    </row>
    <row r="3" spans="1:6" ht="27.75" customHeight="1">
      <c r="A3" s="67"/>
      <c r="B3" s="152"/>
      <c r="C3" s="152"/>
      <c r="D3" s="66" t="s">
        <v>90</v>
      </c>
      <c r="E3" s="66" t="s">
        <v>91</v>
      </c>
      <c r="F3" s="66" t="s">
        <v>92</v>
      </c>
    </row>
    <row r="4" spans="1:6" ht="12.75">
      <c r="A4" s="58"/>
      <c r="B4" s="64"/>
      <c r="C4" s="64"/>
      <c r="D4" s="64"/>
      <c r="E4" s="64"/>
      <c r="F4" s="64"/>
    </row>
    <row r="5" spans="1:6" ht="12.75">
      <c r="A5" s="45" t="s">
        <v>2</v>
      </c>
      <c r="B5" s="69">
        <v>320</v>
      </c>
      <c r="C5" s="69">
        <v>10</v>
      </c>
      <c r="D5" s="69">
        <v>140</v>
      </c>
      <c r="E5" s="69">
        <v>180</v>
      </c>
      <c r="F5" s="4" t="s">
        <v>32</v>
      </c>
    </row>
    <row r="6" spans="1:6" ht="12.75">
      <c r="A6" s="48" t="s">
        <v>1</v>
      </c>
      <c r="B6" s="63">
        <v>2123</v>
      </c>
      <c r="C6" s="63">
        <v>33</v>
      </c>
      <c r="D6" s="63">
        <v>634</v>
      </c>
      <c r="E6" s="63">
        <v>1337</v>
      </c>
      <c r="F6" s="63">
        <v>152</v>
      </c>
    </row>
    <row r="7" spans="1:6" ht="12.75">
      <c r="A7" s="48" t="s">
        <v>29</v>
      </c>
      <c r="B7" s="63">
        <v>1309</v>
      </c>
      <c r="C7" s="4" t="s">
        <v>32</v>
      </c>
      <c r="D7" s="4" t="s">
        <v>32</v>
      </c>
      <c r="E7" s="4" t="s">
        <v>32</v>
      </c>
      <c r="F7" s="63">
        <v>1309</v>
      </c>
    </row>
    <row r="8" spans="1:6" ht="12.75">
      <c r="A8" s="41" t="s">
        <v>15</v>
      </c>
      <c r="B8" s="63">
        <v>1548</v>
      </c>
      <c r="C8" s="63">
        <v>20</v>
      </c>
      <c r="D8" s="4" t="s">
        <v>32</v>
      </c>
      <c r="E8" s="63">
        <v>1464</v>
      </c>
      <c r="F8" s="63">
        <v>84</v>
      </c>
    </row>
    <row r="9" spans="1:6" ht="12.75">
      <c r="A9" s="41" t="s">
        <v>68</v>
      </c>
      <c r="B9" s="69">
        <v>1185</v>
      </c>
      <c r="C9" s="69">
        <v>26</v>
      </c>
      <c r="D9" s="69">
        <v>771</v>
      </c>
      <c r="E9" s="69">
        <v>160</v>
      </c>
      <c r="F9" s="69">
        <v>254</v>
      </c>
    </row>
    <row r="10" spans="1:6" ht="12.75">
      <c r="A10" s="41" t="s">
        <v>30</v>
      </c>
      <c r="B10" s="63">
        <v>163</v>
      </c>
      <c r="C10" s="63">
        <v>1</v>
      </c>
      <c r="D10" s="4" t="s">
        <v>32</v>
      </c>
      <c r="E10" s="4" t="s">
        <v>32</v>
      </c>
      <c r="F10" s="63">
        <v>163</v>
      </c>
    </row>
    <row r="11" spans="1:6" ht="12.75">
      <c r="A11" s="41" t="s">
        <v>69</v>
      </c>
      <c r="B11" s="63">
        <v>579</v>
      </c>
      <c r="C11" s="4" t="s">
        <v>32</v>
      </c>
      <c r="D11" s="63">
        <v>448</v>
      </c>
      <c r="E11" s="63">
        <v>70</v>
      </c>
      <c r="F11" s="63">
        <v>61</v>
      </c>
    </row>
    <row r="12" spans="1:6" ht="12.75">
      <c r="A12" s="41" t="s">
        <v>70</v>
      </c>
      <c r="B12" s="63">
        <v>320</v>
      </c>
      <c r="C12" s="63">
        <v>1</v>
      </c>
      <c r="D12" s="63">
        <v>30</v>
      </c>
      <c r="E12" s="63">
        <v>230</v>
      </c>
      <c r="F12" s="63">
        <v>60</v>
      </c>
    </row>
    <row r="13" spans="1:6" ht="12.75">
      <c r="A13" s="41" t="s">
        <v>16</v>
      </c>
      <c r="B13" s="63">
        <v>451</v>
      </c>
      <c r="C13" s="63">
        <v>9</v>
      </c>
      <c r="D13" s="63" t="s">
        <v>32</v>
      </c>
      <c r="E13" s="63" t="s">
        <v>32</v>
      </c>
      <c r="F13" s="63">
        <v>451</v>
      </c>
    </row>
    <row r="14" spans="1:6" ht="12.75">
      <c r="A14" s="41" t="s">
        <v>0</v>
      </c>
      <c r="B14" s="69">
        <v>2099</v>
      </c>
      <c r="C14" s="4" t="s">
        <v>32</v>
      </c>
      <c r="D14" s="4" t="s">
        <v>32</v>
      </c>
      <c r="E14" s="4" t="s">
        <v>32</v>
      </c>
      <c r="F14" s="69">
        <v>2099</v>
      </c>
    </row>
    <row r="15" spans="1:6" ht="12.75">
      <c r="A15" s="41" t="s">
        <v>28</v>
      </c>
      <c r="B15" s="63">
        <v>1246</v>
      </c>
      <c r="C15" s="63">
        <v>106</v>
      </c>
      <c r="D15" s="63">
        <v>376</v>
      </c>
      <c r="E15" s="63">
        <v>805</v>
      </c>
      <c r="F15" s="63">
        <v>65</v>
      </c>
    </row>
    <row r="17" spans="1:6" ht="12.75">
      <c r="A17" s="41" t="s">
        <v>8</v>
      </c>
      <c r="B17" s="63">
        <f>SUM(B5:B15)</f>
        <v>11343</v>
      </c>
      <c r="C17" s="63">
        <f>SUM(C5:C15)</f>
        <v>206</v>
      </c>
      <c r="D17" s="63">
        <f>SUM(D5:D15)</f>
        <v>2399</v>
      </c>
      <c r="E17" s="63">
        <f>SUM(E5:E15)</f>
        <v>4246</v>
      </c>
      <c r="F17" s="63">
        <f>SUM(F5:F15)</f>
        <v>4698</v>
      </c>
    </row>
    <row r="18" spans="1:6" ht="12.75">
      <c r="A18" s="41" t="s">
        <v>10</v>
      </c>
      <c r="B18" s="63">
        <v>149605</v>
      </c>
      <c r="C18" s="63">
        <v>3653</v>
      </c>
      <c r="D18" s="63">
        <v>56361</v>
      </c>
      <c r="E18" s="63">
        <v>49961</v>
      </c>
      <c r="F18" s="63">
        <v>43283</v>
      </c>
    </row>
    <row r="19" spans="1:6" ht="12.75">
      <c r="A19" s="48"/>
      <c r="B19" s="48"/>
      <c r="C19" s="48"/>
      <c r="D19" s="48"/>
      <c r="E19" s="48"/>
      <c r="F19" s="48"/>
    </row>
    <row r="20" spans="1:6" ht="24.75" customHeight="1">
      <c r="A20" s="150" t="s">
        <v>87</v>
      </c>
      <c r="B20" s="150"/>
      <c r="C20" s="150"/>
      <c r="D20" s="150"/>
      <c r="E20" s="150"/>
      <c r="F20" s="150"/>
    </row>
  </sheetData>
  <sheetProtection/>
  <mergeCells count="5">
    <mergeCell ref="A1:F1"/>
    <mergeCell ref="A20:F20"/>
    <mergeCell ref="C2:C3"/>
    <mergeCell ref="B2:B3"/>
    <mergeCell ref="D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9" sqref="A39:IV40"/>
    </sheetView>
  </sheetViews>
  <sheetFormatPr defaultColWidth="8.88671875" defaultRowHeight="15.75"/>
  <cols>
    <col min="1" max="1" width="13.77734375" style="41" customWidth="1"/>
    <col min="2" max="5" width="9.77734375" style="41" customWidth="1"/>
    <col min="6" max="8" width="8.88671875" style="41" customWidth="1"/>
    <col min="9" max="10" width="9.99609375" style="41" bestFit="1" customWidth="1"/>
    <col min="11" max="16384" width="8.88671875" style="41" customWidth="1"/>
  </cols>
  <sheetData>
    <row r="1" spans="1:5" ht="24.75" customHeight="1">
      <c r="A1" s="156" t="s">
        <v>221</v>
      </c>
      <c r="B1" s="149"/>
      <c r="C1" s="149"/>
      <c r="D1" s="149"/>
      <c r="E1" s="149"/>
    </row>
    <row r="2" spans="1:5" ht="27.75" customHeight="1">
      <c r="A2" s="42"/>
      <c r="B2" s="43" t="s">
        <v>66</v>
      </c>
      <c r="C2" s="43" t="s">
        <v>67</v>
      </c>
      <c r="D2" s="44" t="s">
        <v>72</v>
      </c>
      <c r="E2" s="43" t="s">
        <v>6</v>
      </c>
    </row>
    <row r="3" spans="1:5" ht="21" customHeight="1">
      <c r="A3" s="87" t="s">
        <v>74</v>
      </c>
      <c r="B3" s="78">
        <v>50</v>
      </c>
      <c r="C3" s="78">
        <v>123</v>
      </c>
      <c r="D3" s="4" t="s">
        <v>32</v>
      </c>
      <c r="E3" s="78">
        <f>SUM(B3:D3)</f>
        <v>173</v>
      </c>
    </row>
    <row r="4" spans="1:5" ht="21" customHeight="1">
      <c r="A4" s="77" t="s">
        <v>71</v>
      </c>
      <c r="B4" s="78">
        <v>13</v>
      </c>
      <c r="C4" s="78">
        <v>49</v>
      </c>
      <c r="D4" s="4" t="s">
        <v>32</v>
      </c>
      <c r="E4" s="78">
        <f>SUM(B4:D4)</f>
        <v>62</v>
      </c>
    </row>
    <row r="5" spans="1:5" ht="21.75" customHeight="1">
      <c r="A5" s="153" t="s">
        <v>218</v>
      </c>
      <c r="B5" s="153"/>
      <c r="C5" s="153"/>
      <c r="D5" s="153"/>
      <c r="E5" s="154"/>
    </row>
    <row r="6" spans="1:5" ht="12.75">
      <c r="A6" s="45" t="s">
        <v>2</v>
      </c>
      <c r="B6" s="46">
        <v>76</v>
      </c>
      <c r="C6" s="46">
        <v>589</v>
      </c>
      <c r="D6" s="49">
        <v>1</v>
      </c>
      <c r="E6" s="46">
        <f>SUM(B6:D6)</f>
        <v>666</v>
      </c>
    </row>
    <row r="7" spans="1:5" ht="12.75">
      <c r="A7" s="48" t="s">
        <v>1</v>
      </c>
      <c r="B7" s="46">
        <v>164</v>
      </c>
      <c r="C7" s="46">
        <v>744</v>
      </c>
      <c r="D7" s="4" t="s">
        <v>32</v>
      </c>
      <c r="E7" s="46">
        <f aca="true" t="shared" si="0" ref="E7:E16">SUM(B7:D7)</f>
        <v>908</v>
      </c>
    </row>
    <row r="8" spans="1:5" ht="12.75">
      <c r="A8" s="48" t="s">
        <v>29</v>
      </c>
      <c r="B8" s="46">
        <v>15</v>
      </c>
      <c r="C8" s="46">
        <v>51</v>
      </c>
      <c r="D8" s="4" t="s">
        <v>32</v>
      </c>
      <c r="E8" s="46">
        <f t="shared" si="0"/>
        <v>66</v>
      </c>
    </row>
    <row r="9" spans="1:5" ht="12.75">
      <c r="A9" s="41" t="s">
        <v>15</v>
      </c>
      <c r="B9" s="41">
        <v>56</v>
      </c>
      <c r="C9" s="41">
        <v>261</v>
      </c>
      <c r="D9" s="4" t="s">
        <v>32</v>
      </c>
      <c r="E9" s="46">
        <f t="shared" si="0"/>
        <v>317</v>
      </c>
    </row>
    <row r="10" spans="1:5" ht="12.75">
      <c r="A10" s="41" t="s">
        <v>68</v>
      </c>
      <c r="B10" s="41">
        <v>13</v>
      </c>
      <c r="C10" s="41">
        <v>83</v>
      </c>
      <c r="D10" s="4" t="s">
        <v>32</v>
      </c>
      <c r="E10" s="46">
        <f t="shared" si="0"/>
        <v>96</v>
      </c>
    </row>
    <row r="11" spans="1:5" ht="12.75">
      <c r="A11" s="41" t="s">
        <v>69</v>
      </c>
      <c r="B11" s="49">
        <v>12</v>
      </c>
      <c r="C11" s="49">
        <v>129</v>
      </c>
      <c r="D11" s="4" t="s">
        <v>32</v>
      </c>
      <c r="E11" s="46">
        <f t="shared" si="0"/>
        <v>141</v>
      </c>
    </row>
    <row r="12" spans="1:5" ht="12.75">
      <c r="A12" s="41" t="s">
        <v>30</v>
      </c>
      <c r="B12" s="49">
        <v>8</v>
      </c>
      <c r="C12" s="49">
        <v>63</v>
      </c>
      <c r="D12" s="4" t="s">
        <v>32</v>
      </c>
      <c r="E12" s="46">
        <f t="shared" si="0"/>
        <v>71</v>
      </c>
    </row>
    <row r="13" spans="1:5" ht="12.75">
      <c r="A13" s="41" t="s">
        <v>70</v>
      </c>
      <c r="B13" s="49">
        <v>9</v>
      </c>
      <c r="C13" s="49">
        <v>110</v>
      </c>
      <c r="D13" s="49">
        <v>1</v>
      </c>
      <c r="E13" s="46">
        <f t="shared" si="0"/>
        <v>120</v>
      </c>
    </row>
    <row r="14" spans="1:5" ht="12.75">
      <c r="A14" s="41" t="s">
        <v>16</v>
      </c>
      <c r="B14" s="41">
        <v>79</v>
      </c>
      <c r="C14" s="41">
        <v>472</v>
      </c>
      <c r="D14" s="4" t="s">
        <v>32</v>
      </c>
      <c r="E14" s="46">
        <f t="shared" si="0"/>
        <v>551</v>
      </c>
    </row>
    <row r="15" spans="1:6" ht="12.75">
      <c r="A15" s="41" t="s">
        <v>0</v>
      </c>
      <c r="B15" s="41">
        <v>308</v>
      </c>
      <c r="C15" s="41">
        <v>1370</v>
      </c>
      <c r="D15" s="49">
        <v>1</v>
      </c>
      <c r="E15" s="46">
        <f t="shared" si="0"/>
        <v>1679</v>
      </c>
      <c r="F15" s="76"/>
    </row>
    <row r="16" spans="1:5" ht="12.75">
      <c r="A16" s="41" t="s">
        <v>28</v>
      </c>
      <c r="B16" s="41">
        <v>43</v>
      </c>
      <c r="C16" s="41">
        <v>454</v>
      </c>
      <c r="D16" s="4" t="s">
        <v>32</v>
      </c>
      <c r="E16" s="46">
        <f t="shared" si="0"/>
        <v>497</v>
      </c>
    </row>
    <row r="18" spans="1:6" ht="12.75">
      <c r="A18" s="41" t="s">
        <v>8</v>
      </c>
      <c r="B18" s="41">
        <f>SUM(B6:B16)</f>
        <v>783</v>
      </c>
      <c r="C18" s="41">
        <f>SUM(C6:C16)</f>
        <v>4326</v>
      </c>
      <c r="D18" s="41">
        <f>SUM(D6:D16)</f>
        <v>3</v>
      </c>
      <c r="E18" s="41">
        <f>SUM(E6:E16)</f>
        <v>5112</v>
      </c>
      <c r="F18" s="76"/>
    </row>
    <row r="19" spans="1:5" ht="12.75">
      <c r="A19" s="41" t="s">
        <v>10</v>
      </c>
      <c r="B19" s="41">
        <v>18789</v>
      </c>
      <c r="C19" s="41">
        <v>63189</v>
      </c>
      <c r="D19" s="41">
        <v>248</v>
      </c>
      <c r="E19" s="46">
        <f>SUM(B19:D19)</f>
        <v>82226</v>
      </c>
    </row>
    <row r="20" spans="1:5" ht="21.75" customHeight="1">
      <c r="A20" s="153" t="s">
        <v>8</v>
      </c>
      <c r="B20" s="153"/>
      <c r="C20" s="153"/>
      <c r="D20" s="153"/>
      <c r="E20" s="154"/>
    </row>
    <row r="21" spans="1:5" ht="12.75">
      <c r="A21" s="55">
        <v>2006</v>
      </c>
      <c r="B21" s="41">
        <v>538</v>
      </c>
      <c r="C21" s="41">
        <v>4075</v>
      </c>
      <c r="D21" s="41">
        <v>2</v>
      </c>
      <c r="E21" s="48">
        <v>4615</v>
      </c>
    </row>
    <row r="22" spans="1:5" ht="12.75">
      <c r="A22" s="55">
        <v>2007</v>
      </c>
      <c r="B22" s="41">
        <v>599</v>
      </c>
      <c r="C22" s="41">
        <v>4106</v>
      </c>
      <c r="D22" s="49">
        <v>3</v>
      </c>
      <c r="E22" s="41">
        <v>4708</v>
      </c>
    </row>
    <row r="23" spans="1:5" ht="12.75">
      <c r="A23" s="55">
        <v>2008</v>
      </c>
      <c r="B23" s="41">
        <v>686</v>
      </c>
      <c r="C23" s="41">
        <v>3395</v>
      </c>
      <c r="D23" s="41">
        <v>3</v>
      </c>
      <c r="E23" s="41">
        <v>4084</v>
      </c>
    </row>
    <row r="24" spans="1:5" ht="12.75">
      <c r="A24" s="55">
        <v>2009</v>
      </c>
      <c r="B24" s="41">
        <v>727</v>
      </c>
      <c r="C24" s="41">
        <v>4226</v>
      </c>
      <c r="D24" s="41">
        <v>3</v>
      </c>
      <c r="E24" s="41">
        <f>SUM(B24:D24)</f>
        <v>4956</v>
      </c>
    </row>
    <row r="25" spans="1:5" ht="12.75">
      <c r="A25" s="55">
        <v>2010</v>
      </c>
      <c r="B25" s="41">
        <v>783</v>
      </c>
      <c r="C25" s="41">
        <v>4326</v>
      </c>
      <c r="D25" s="41">
        <v>3</v>
      </c>
      <c r="E25" s="41">
        <f>SUM(B25:D25)</f>
        <v>5112</v>
      </c>
    </row>
    <row r="26" spans="1:5" ht="12.75">
      <c r="A26" s="48"/>
      <c r="B26" s="48"/>
      <c r="C26" s="48"/>
      <c r="D26" s="48"/>
      <c r="E26" s="48"/>
    </row>
    <row r="27" spans="1:5" ht="37.5" customHeight="1">
      <c r="A27" s="155" t="s">
        <v>81</v>
      </c>
      <c r="B27" s="155"/>
      <c r="C27" s="155"/>
      <c r="D27" s="155"/>
      <c r="E27" s="155"/>
    </row>
  </sheetData>
  <sheetProtection/>
  <mergeCells count="4">
    <mergeCell ref="A5:E5"/>
    <mergeCell ref="A20:E20"/>
    <mergeCell ref="A27:E27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24:E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20" sqref="D20:D22"/>
    </sheetView>
  </sheetViews>
  <sheetFormatPr defaultColWidth="8.88671875" defaultRowHeight="15.75"/>
  <cols>
    <col min="1" max="5" width="9.77734375" style="3" customWidth="1"/>
    <col min="6" max="6" width="9.88671875" style="3" customWidth="1"/>
    <col min="7" max="16384" width="8.88671875" style="3" customWidth="1"/>
  </cols>
  <sheetData>
    <row r="1" spans="1:5" ht="24.75" customHeight="1">
      <c r="A1" s="2" t="s">
        <v>73</v>
      </c>
      <c r="C1" s="1"/>
      <c r="D1" s="1"/>
      <c r="E1" s="1"/>
    </row>
    <row r="2" spans="1:6" ht="30" customHeight="1">
      <c r="A2" s="16" t="s">
        <v>22</v>
      </c>
      <c r="B2" s="13" t="s">
        <v>40</v>
      </c>
      <c r="C2" s="13" t="s">
        <v>38</v>
      </c>
      <c r="D2" s="13" t="s">
        <v>39</v>
      </c>
      <c r="E2" s="13" t="s">
        <v>6</v>
      </c>
      <c r="F2" s="13"/>
    </row>
    <row r="3" spans="1:6" ht="21.75" customHeight="1">
      <c r="A3" s="99" t="s">
        <v>8</v>
      </c>
      <c r="B3" s="99"/>
      <c r="C3" s="99"/>
      <c r="D3" s="99"/>
      <c r="E3" s="99"/>
      <c r="F3" s="99"/>
    </row>
    <row r="4" spans="1:6" ht="12.75" customHeight="1">
      <c r="A4" s="4">
        <v>533095</v>
      </c>
      <c r="B4" s="4">
        <v>42398</v>
      </c>
      <c r="C4" s="4">
        <v>37980</v>
      </c>
      <c r="D4" s="4">
        <v>41</v>
      </c>
      <c r="E4" s="4">
        <v>3981662</v>
      </c>
      <c r="F4" s="5" t="s">
        <v>75</v>
      </c>
    </row>
    <row r="5" spans="1:6" ht="12.75" customHeight="1">
      <c r="A5" s="4">
        <v>569530</v>
      </c>
      <c r="B5" s="4">
        <v>41728</v>
      </c>
      <c r="C5" s="4">
        <v>39879</v>
      </c>
      <c r="D5" s="4">
        <v>41</v>
      </c>
      <c r="E5" s="4">
        <v>4065302</v>
      </c>
      <c r="F5" s="5" t="s">
        <v>95</v>
      </c>
    </row>
    <row r="6" spans="1:6" ht="12.75" customHeight="1">
      <c r="A6" s="4">
        <v>602627</v>
      </c>
      <c r="B6" s="4">
        <v>41236</v>
      </c>
      <c r="C6" s="4">
        <v>41746</v>
      </c>
      <c r="D6" s="4">
        <v>41</v>
      </c>
      <c r="E6" s="4">
        <v>4116703</v>
      </c>
      <c r="F6" s="5" t="s">
        <v>111</v>
      </c>
    </row>
    <row r="7" spans="1:6" ht="12.75" customHeight="1">
      <c r="A7" s="4">
        <v>624862</v>
      </c>
      <c r="B7" s="4">
        <v>40642</v>
      </c>
      <c r="C7" s="4">
        <v>43382</v>
      </c>
      <c r="D7" s="4">
        <v>43</v>
      </c>
      <c r="E7" s="4">
        <v>4191705</v>
      </c>
      <c r="F7" s="5" t="s">
        <v>201</v>
      </c>
    </row>
    <row r="8" spans="1:6" ht="12.75" customHeight="1">
      <c r="A8" s="4">
        <v>637214</v>
      </c>
      <c r="B8" s="4">
        <v>40164</v>
      </c>
      <c r="C8" s="4">
        <v>44548</v>
      </c>
      <c r="D8" s="4">
        <v>4</v>
      </c>
      <c r="E8" s="4">
        <v>4245891</v>
      </c>
      <c r="F8" s="5" t="s">
        <v>205</v>
      </c>
    </row>
    <row r="9" spans="1:6" ht="21.75" customHeight="1">
      <c r="A9" s="98" t="s">
        <v>222</v>
      </c>
      <c r="B9" s="98"/>
      <c r="C9" s="98"/>
      <c r="D9" s="98"/>
      <c r="E9" s="98"/>
      <c r="F9" s="98"/>
    </row>
    <row r="10" spans="1:6" ht="12.75" customHeight="1">
      <c r="A10" s="4">
        <v>43623</v>
      </c>
      <c r="B10" s="4">
        <v>3482</v>
      </c>
      <c r="C10" s="4">
        <v>3713</v>
      </c>
      <c r="D10" s="97" t="s">
        <v>32</v>
      </c>
      <c r="E10" s="4">
        <v>356401</v>
      </c>
      <c r="F10" s="6" t="s">
        <v>11</v>
      </c>
    </row>
    <row r="11" spans="1:6" ht="12.75" customHeight="1">
      <c r="A11" s="4">
        <v>21512</v>
      </c>
      <c r="B11" s="4">
        <v>1886</v>
      </c>
      <c r="C11" s="4">
        <v>2282</v>
      </c>
      <c r="D11" s="97">
        <v>1</v>
      </c>
      <c r="E11" s="4">
        <v>200396</v>
      </c>
      <c r="F11" s="6" t="s">
        <v>12</v>
      </c>
    </row>
    <row r="12" spans="1:6" ht="12.75" customHeight="1">
      <c r="A12" s="4">
        <v>164098</v>
      </c>
      <c r="B12" s="4">
        <v>6831</v>
      </c>
      <c r="C12" s="4">
        <v>11298</v>
      </c>
      <c r="D12" s="4">
        <v>1</v>
      </c>
      <c r="E12" s="4">
        <v>1008220</v>
      </c>
      <c r="F12" s="6" t="s">
        <v>1</v>
      </c>
    </row>
    <row r="13" spans="1:6" ht="12.75" customHeight="1">
      <c r="A13" s="4">
        <v>12621</v>
      </c>
      <c r="B13" s="4">
        <v>1698</v>
      </c>
      <c r="C13" s="4">
        <v>1536</v>
      </c>
      <c r="D13" s="4" t="s">
        <v>32</v>
      </c>
      <c r="E13" s="4">
        <v>129307</v>
      </c>
      <c r="F13" s="6" t="s">
        <v>13</v>
      </c>
    </row>
    <row r="14" spans="1:6" ht="12.75" customHeight="1">
      <c r="A14" s="4">
        <v>86712</v>
      </c>
      <c r="B14" s="4">
        <v>8181</v>
      </c>
      <c r="C14" s="4">
        <v>4642</v>
      </c>
      <c r="D14" s="97" t="s">
        <v>32</v>
      </c>
      <c r="E14" s="4">
        <v>540206</v>
      </c>
      <c r="F14" s="6" t="s">
        <v>2</v>
      </c>
    </row>
    <row r="15" spans="1:6" ht="12.75" customHeight="1">
      <c r="A15" s="4">
        <v>177511</v>
      </c>
      <c r="B15" s="4">
        <v>8378</v>
      </c>
      <c r="C15" s="4">
        <v>11049</v>
      </c>
      <c r="D15" s="4">
        <v>2</v>
      </c>
      <c r="E15" s="4">
        <v>987202</v>
      </c>
      <c r="F15" s="6" t="s">
        <v>0</v>
      </c>
    </row>
    <row r="16" spans="1:6" ht="12.75" customHeight="1">
      <c r="A16" s="4">
        <v>34165</v>
      </c>
      <c r="B16" s="4">
        <v>3048</v>
      </c>
      <c r="C16" s="4">
        <v>2740</v>
      </c>
      <c r="D16" s="97" t="s">
        <v>32</v>
      </c>
      <c r="E16" s="4">
        <v>273828</v>
      </c>
      <c r="F16" s="6" t="s">
        <v>14</v>
      </c>
    </row>
    <row r="17" spans="1:6" ht="12.75" customHeight="1">
      <c r="A17" s="4">
        <v>54486</v>
      </c>
      <c r="B17" s="4">
        <v>3567</v>
      </c>
      <c r="C17" s="4">
        <v>3397</v>
      </c>
      <c r="D17" s="4" t="s">
        <v>32</v>
      </c>
      <c r="E17" s="4">
        <v>339230</v>
      </c>
      <c r="F17" s="6" t="s">
        <v>15</v>
      </c>
    </row>
    <row r="18" spans="1:6" ht="12.75" customHeight="1">
      <c r="A18" s="4">
        <v>42486</v>
      </c>
      <c r="B18" s="4">
        <v>3093</v>
      </c>
      <c r="C18" s="4">
        <v>3891</v>
      </c>
      <c r="D18" s="4" t="s">
        <v>32</v>
      </c>
      <c r="E18" s="4">
        <v>356915</v>
      </c>
      <c r="F18" s="6" t="s">
        <v>16</v>
      </c>
    </row>
    <row r="19" spans="1:6" ht="21.75" customHeight="1">
      <c r="A19" s="98" t="s">
        <v>206</v>
      </c>
      <c r="B19" s="98"/>
      <c r="C19" s="98"/>
      <c r="D19" s="98"/>
      <c r="E19" s="98"/>
      <c r="F19" s="98"/>
    </row>
    <row r="20" spans="1:6" ht="18" customHeight="1">
      <c r="A20" s="4">
        <v>1969996</v>
      </c>
      <c r="B20" s="4">
        <v>165915</v>
      </c>
      <c r="C20" s="4">
        <v>188902</v>
      </c>
      <c r="D20" s="97">
        <v>13</v>
      </c>
      <c r="E20" s="4">
        <v>16327600</v>
      </c>
      <c r="F20" s="6" t="s">
        <v>42</v>
      </c>
    </row>
    <row r="21" spans="1:6" ht="12.75" customHeight="1">
      <c r="A21" s="4">
        <f>A22-A20</f>
        <v>4458480</v>
      </c>
      <c r="B21" s="4">
        <f>B22-B20</f>
        <v>121735</v>
      </c>
      <c r="C21" s="4">
        <f>C22-C20</f>
        <v>482543</v>
      </c>
      <c r="D21" s="97">
        <f>D22-D20</f>
        <v>15</v>
      </c>
      <c r="E21" s="4">
        <f>E22-E20</f>
        <v>32882101</v>
      </c>
      <c r="F21" s="6" t="s">
        <v>9</v>
      </c>
    </row>
    <row r="22" spans="1:6" s="7" customFormat="1" ht="12.75" customHeight="1">
      <c r="A22" s="4">
        <v>6428476</v>
      </c>
      <c r="B22" s="4">
        <v>287650</v>
      </c>
      <c r="C22" s="4">
        <v>671445</v>
      </c>
      <c r="D22" s="97">
        <v>28</v>
      </c>
      <c r="E22" s="4">
        <v>49209701</v>
      </c>
      <c r="F22" s="6" t="s">
        <v>10</v>
      </c>
    </row>
    <row r="23" spans="1:6" s="7" customFormat="1" ht="24.75" customHeight="1">
      <c r="A23" s="14">
        <f>+A8*100/A22</f>
        <v>9.912364921328166</v>
      </c>
      <c r="B23" s="14">
        <f>+B8*100/B22</f>
        <v>13.962802016339301</v>
      </c>
      <c r="C23" s="14">
        <f>+C8*100/C22</f>
        <v>6.634646173551073</v>
      </c>
      <c r="D23" s="14">
        <f>+D8*100/D22</f>
        <v>14.285714285714286</v>
      </c>
      <c r="E23" s="14">
        <f>+E8*100/E22</f>
        <v>8.628158500698877</v>
      </c>
      <c r="F23" s="15" t="s">
        <v>50</v>
      </c>
    </row>
    <row r="24" spans="1:6" ht="12.75">
      <c r="A24" s="8"/>
      <c r="B24" s="9"/>
      <c r="C24" s="9"/>
      <c r="D24" s="9"/>
      <c r="E24" s="9"/>
      <c r="F24" s="8"/>
    </row>
    <row r="25" spans="1:6" ht="13.5" customHeight="1">
      <c r="A25" s="6" t="s">
        <v>43</v>
      </c>
      <c r="C25" s="6"/>
      <c r="D25" s="6"/>
      <c r="E25" s="6"/>
      <c r="F25" s="6"/>
    </row>
    <row r="26" ht="12.75">
      <c r="A26" s="3" t="s">
        <v>41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4:F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F22" sqref="F22"/>
    </sheetView>
  </sheetViews>
  <sheetFormatPr defaultColWidth="8.88671875" defaultRowHeight="15.75"/>
  <cols>
    <col min="1" max="1" width="9.10546875" style="3" customWidth="1"/>
    <col min="2" max="4" width="7.77734375" style="3" customWidth="1"/>
    <col min="5" max="5" width="0.78125" style="3" customWidth="1"/>
    <col min="6" max="8" width="7.77734375" style="3" customWidth="1"/>
    <col min="9" max="12" width="8.88671875" style="3" customWidth="1"/>
    <col min="13" max="14" width="9.99609375" style="3" bestFit="1" customWidth="1"/>
    <col min="15" max="16384" width="8.88671875" style="3" customWidth="1"/>
  </cols>
  <sheetData>
    <row r="1" spans="1:8" ht="24.75" customHeight="1">
      <c r="A1" s="2" t="s">
        <v>94</v>
      </c>
      <c r="B1" s="1"/>
      <c r="C1" s="1"/>
      <c r="D1" s="1"/>
      <c r="E1" s="1"/>
      <c r="F1" s="1"/>
      <c r="G1" s="1"/>
      <c r="H1" s="1"/>
    </row>
    <row r="2" spans="1:8" ht="24.75" customHeight="1">
      <c r="A2" s="101"/>
      <c r="B2" s="100" t="s">
        <v>7</v>
      </c>
      <c r="C2" s="100"/>
      <c r="D2" s="100"/>
      <c r="E2" s="17"/>
      <c r="F2" s="100" t="s">
        <v>46</v>
      </c>
      <c r="G2" s="100"/>
      <c r="H2" s="100"/>
    </row>
    <row r="3" spans="1:8" ht="24.75" customHeight="1">
      <c r="A3" s="102"/>
      <c r="B3" s="13" t="s">
        <v>23</v>
      </c>
      <c r="C3" s="13" t="s">
        <v>25</v>
      </c>
      <c r="D3" s="13" t="s">
        <v>24</v>
      </c>
      <c r="E3" s="18"/>
      <c r="F3" s="13" t="s">
        <v>23</v>
      </c>
      <c r="G3" s="13" t="s">
        <v>25</v>
      </c>
      <c r="H3" s="13" t="s">
        <v>24</v>
      </c>
    </row>
    <row r="4" spans="1:8" ht="21.75" customHeight="1">
      <c r="A4" s="99" t="s">
        <v>8</v>
      </c>
      <c r="B4" s="99"/>
      <c r="C4" s="99"/>
      <c r="D4" s="99"/>
      <c r="E4" s="99"/>
      <c r="F4" s="99"/>
      <c r="G4" s="99"/>
      <c r="H4" s="99"/>
    </row>
    <row r="5" spans="1:8" ht="12.75" customHeight="1">
      <c r="A5" s="5">
        <v>2007</v>
      </c>
      <c r="B5" s="4">
        <v>14173</v>
      </c>
      <c r="C5" s="4">
        <v>356</v>
      </c>
      <c r="D5" s="4">
        <v>21442</v>
      </c>
      <c r="E5" s="4"/>
      <c r="F5" s="4">
        <v>312</v>
      </c>
      <c r="G5" s="4">
        <v>356</v>
      </c>
      <c r="H5" s="4">
        <v>322</v>
      </c>
    </row>
    <row r="6" spans="1:8" ht="12.75" customHeight="1">
      <c r="A6" s="5" t="s">
        <v>95</v>
      </c>
      <c r="B6" s="4">
        <v>14347</v>
      </c>
      <c r="C6" s="4">
        <v>364</v>
      </c>
      <c r="D6" s="4">
        <v>21868</v>
      </c>
      <c r="E6" s="4"/>
      <c r="F6" s="4">
        <v>329</v>
      </c>
      <c r="G6" s="4">
        <v>364</v>
      </c>
      <c r="H6" s="4">
        <v>294</v>
      </c>
    </row>
    <row r="7" spans="1:8" ht="12.75" customHeight="1">
      <c r="A7" s="5" t="s">
        <v>111</v>
      </c>
      <c r="B7" s="4">
        <v>14044</v>
      </c>
      <c r="C7" s="4">
        <v>325</v>
      </c>
      <c r="D7" s="4">
        <v>21742</v>
      </c>
      <c r="E7" s="4"/>
      <c r="F7" s="4">
        <v>301</v>
      </c>
      <c r="G7" s="4">
        <v>325</v>
      </c>
      <c r="H7" s="4">
        <v>274</v>
      </c>
    </row>
    <row r="8" spans="1:8" ht="12.75" customHeight="1">
      <c r="A8" s="5" t="s">
        <v>201</v>
      </c>
      <c r="B8" s="4">
        <v>14255</v>
      </c>
      <c r="C8" s="4">
        <v>279</v>
      </c>
      <c r="D8" s="4">
        <v>22004</v>
      </c>
      <c r="E8" s="4"/>
      <c r="F8" s="4">
        <v>260</v>
      </c>
      <c r="G8" s="4">
        <v>279</v>
      </c>
      <c r="H8" s="4">
        <v>210</v>
      </c>
    </row>
    <row r="9" spans="1:8" ht="12.75" customHeight="1">
      <c r="A9" s="157" t="s">
        <v>205</v>
      </c>
      <c r="B9" s="4">
        <v>13283</v>
      </c>
      <c r="C9" s="4">
        <v>271</v>
      </c>
      <c r="D9" s="4">
        <v>20129</v>
      </c>
      <c r="E9" s="4"/>
      <c r="F9" s="4">
        <v>247</v>
      </c>
      <c r="G9" s="4">
        <v>271</v>
      </c>
      <c r="H9" s="4">
        <v>192</v>
      </c>
    </row>
    <row r="10" spans="1:8" ht="21.75" customHeight="1">
      <c r="A10" s="98" t="s">
        <v>222</v>
      </c>
      <c r="B10" s="98"/>
      <c r="C10" s="98"/>
      <c r="D10" s="98"/>
      <c r="E10" s="98"/>
      <c r="F10" s="98"/>
      <c r="G10" s="98"/>
      <c r="H10" s="98"/>
    </row>
    <row r="11" spans="1:8" ht="12.75" customHeight="1">
      <c r="A11" s="6" t="s">
        <v>11</v>
      </c>
      <c r="B11" s="4">
        <v>701</v>
      </c>
      <c r="C11" s="4">
        <v>17</v>
      </c>
      <c r="D11" s="4">
        <v>1195</v>
      </c>
      <c r="E11" s="4"/>
      <c r="F11" s="3">
        <v>16</v>
      </c>
      <c r="G11" s="4">
        <v>17</v>
      </c>
      <c r="H11" s="4">
        <v>13</v>
      </c>
    </row>
    <row r="12" spans="1:8" ht="12.75" customHeight="1">
      <c r="A12" s="6" t="s">
        <v>12</v>
      </c>
      <c r="B12" s="4">
        <v>637</v>
      </c>
      <c r="C12" s="4">
        <v>16</v>
      </c>
      <c r="D12" s="4">
        <v>1111</v>
      </c>
      <c r="E12" s="4"/>
      <c r="F12" s="3">
        <v>13</v>
      </c>
      <c r="G12" s="4">
        <v>16</v>
      </c>
      <c r="H12" s="4">
        <v>18</v>
      </c>
    </row>
    <row r="13" spans="1:8" ht="12.75" customHeight="1">
      <c r="A13" s="6" t="s">
        <v>1</v>
      </c>
      <c r="B13" s="4">
        <v>3169</v>
      </c>
      <c r="C13" s="4">
        <v>53</v>
      </c>
      <c r="D13" s="4">
        <v>4498</v>
      </c>
      <c r="E13" s="4"/>
      <c r="F13" s="3">
        <v>50</v>
      </c>
      <c r="G13" s="4">
        <v>53</v>
      </c>
      <c r="H13" s="4">
        <v>38</v>
      </c>
    </row>
    <row r="14" spans="1:8" ht="12.75" customHeight="1">
      <c r="A14" s="6" t="s">
        <v>13</v>
      </c>
      <c r="B14" s="4">
        <v>279</v>
      </c>
      <c r="C14" s="4">
        <v>6</v>
      </c>
      <c r="D14" s="4">
        <v>485</v>
      </c>
      <c r="E14" s="4"/>
      <c r="F14" s="3">
        <v>6</v>
      </c>
      <c r="G14" s="4">
        <v>6</v>
      </c>
      <c r="H14" s="4">
        <v>10</v>
      </c>
    </row>
    <row r="15" spans="1:8" ht="12.75" customHeight="1">
      <c r="A15" s="6" t="s">
        <v>2</v>
      </c>
      <c r="B15" s="4">
        <v>1430</v>
      </c>
      <c r="C15" s="4">
        <v>36</v>
      </c>
      <c r="D15" s="4">
        <v>2257</v>
      </c>
      <c r="E15" s="4"/>
      <c r="F15" s="3">
        <v>32</v>
      </c>
      <c r="G15" s="4">
        <v>36</v>
      </c>
      <c r="H15" s="4">
        <v>17</v>
      </c>
    </row>
    <row r="16" spans="1:8" ht="12.75" customHeight="1">
      <c r="A16" s="6" t="s">
        <v>0</v>
      </c>
      <c r="B16" s="4">
        <v>3493</v>
      </c>
      <c r="C16" s="4">
        <v>71</v>
      </c>
      <c r="D16" s="4">
        <v>5032</v>
      </c>
      <c r="E16" s="4"/>
      <c r="F16" s="3">
        <v>63</v>
      </c>
      <c r="G16" s="4">
        <v>71</v>
      </c>
      <c r="H16" s="4">
        <v>43</v>
      </c>
    </row>
    <row r="17" spans="1:8" ht="12.75" customHeight="1">
      <c r="A17" s="6" t="s">
        <v>14</v>
      </c>
      <c r="B17" s="4">
        <v>920</v>
      </c>
      <c r="C17" s="4">
        <v>27</v>
      </c>
      <c r="D17" s="4">
        <v>1472</v>
      </c>
      <c r="E17" s="4"/>
      <c r="F17" s="3">
        <v>25</v>
      </c>
      <c r="G17" s="4">
        <v>27</v>
      </c>
      <c r="H17" s="4">
        <v>22</v>
      </c>
    </row>
    <row r="18" spans="1:8" ht="12.75" customHeight="1">
      <c r="A18" s="6" t="s">
        <v>15</v>
      </c>
      <c r="B18" s="4">
        <v>1337</v>
      </c>
      <c r="C18" s="4">
        <v>12</v>
      </c>
      <c r="D18" s="4">
        <v>2002</v>
      </c>
      <c r="E18" s="4"/>
      <c r="F18" s="3">
        <v>11</v>
      </c>
      <c r="G18" s="4">
        <v>11</v>
      </c>
      <c r="H18" s="4">
        <v>7</v>
      </c>
    </row>
    <row r="19" spans="1:8" ht="12.75" customHeight="1">
      <c r="A19" s="6" t="s">
        <v>16</v>
      </c>
      <c r="B19" s="4">
        <v>1317</v>
      </c>
      <c r="C19" s="4">
        <v>34</v>
      </c>
      <c r="D19" s="4">
        <v>2077</v>
      </c>
      <c r="E19" s="4"/>
      <c r="F19" s="3">
        <v>31</v>
      </c>
      <c r="G19" s="4">
        <v>34</v>
      </c>
      <c r="H19" s="4">
        <v>24</v>
      </c>
    </row>
    <row r="20" spans="1:8" ht="21.75" customHeight="1">
      <c r="A20" s="98" t="s">
        <v>206</v>
      </c>
      <c r="B20" s="98"/>
      <c r="C20" s="98"/>
      <c r="D20" s="98"/>
      <c r="E20" s="98"/>
      <c r="F20" s="98"/>
      <c r="G20" s="98"/>
      <c r="H20" s="98"/>
    </row>
    <row r="21" spans="1:8" ht="18" customHeight="1">
      <c r="A21" s="6" t="s">
        <v>42</v>
      </c>
      <c r="B21" s="4">
        <v>48134</v>
      </c>
      <c r="C21" s="4">
        <v>1128</v>
      </c>
      <c r="D21" s="4">
        <v>75609</v>
      </c>
      <c r="E21" s="4"/>
      <c r="F21" s="4">
        <v>1029</v>
      </c>
      <c r="G21" s="4">
        <v>1128</v>
      </c>
      <c r="H21" s="4">
        <v>923</v>
      </c>
    </row>
    <row r="22" spans="1:15" ht="12.75" customHeight="1">
      <c r="A22" s="6" t="s">
        <v>9</v>
      </c>
      <c r="B22" s="4">
        <v>158527</v>
      </c>
      <c r="C22" s="4">
        <v>2755</v>
      </c>
      <c r="D22" s="4">
        <v>218440</v>
      </c>
      <c r="E22" s="4"/>
      <c r="F22" s="4">
        <f aca="true" t="shared" si="0" ref="C22:H22">F23-F21</f>
        <v>2587</v>
      </c>
      <c r="G22" s="4">
        <f t="shared" si="0"/>
        <v>2732</v>
      </c>
      <c r="H22" s="4">
        <f t="shared" si="0"/>
        <v>1686</v>
      </c>
      <c r="I22" s="4"/>
      <c r="K22" s="4"/>
      <c r="L22" s="4"/>
      <c r="M22" s="4"/>
      <c r="N22" s="4"/>
      <c r="O22" s="4"/>
    </row>
    <row r="23" spans="1:10" s="7" customFormat="1" ht="12.75" customHeight="1">
      <c r="A23" s="6" t="s">
        <v>10</v>
      </c>
      <c r="B23" s="4">
        <v>205638</v>
      </c>
      <c r="C23" s="4">
        <v>3860</v>
      </c>
      <c r="D23" s="4">
        <v>292019</v>
      </c>
      <c r="E23" s="4"/>
      <c r="F23" s="4">
        <v>3616</v>
      </c>
      <c r="G23" s="4">
        <v>3860</v>
      </c>
      <c r="H23" s="4">
        <v>2609</v>
      </c>
      <c r="J23" s="3"/>
    </row>
    <row r="24" spans="1:8" s="7" customFormat="1" ht="24.75" customHeight="1">
      <c r="A24" s="15" t="s">
        <v>50</v>
      </c>
      <c r="B24" s="14">
        <f>+B9*100/B23</f>
        <v>6.4594092531536</v>
      </c>
      <c r="C24" s="14">
        <f>+C9*100/C23</f>
        <v>7.020725388601036</v>
      </c>
      <c r="D24" s="14">
        <f>+D9*100/D23</f>
        <v>6.893044630657594</v>
      </c>
      <c r="E24" s="14"/>
      <c r="F24" s="14">
        <f>+F9*100/F23</f>
        <v>6.83075221238938</v>
      </c>
      <c r="G24" s="14">
        <f>+G9*100/G23</f>
        <v>7.020725388601036</v>
      </c>
      <c r="H24" s="14">
        <f>+H9*100/H23</f>
        <v>7.359141433499425</v>
      </c>
    </row>
    <row r="25" spans="1:8" ht="12.75">
      <c r="A25" s="8"/>
      <c r="B25" s="9"/>
      <c r="C25" s="9"/>
      <c r="D25" s="9"/>
      <c r="E25" s="9"/>
      <c r="F25" s="9"/>
      <c r="G25" s="9"/>
      <c r="H25" s="9"/>
    </row>
    <row r="26" spans="1:8" ht="13.5" customHeight="1">
      <c r="A26" s="6" t="s">
        <v>44</v>
      </c>
      <c r="B26" s="6"/>
      <c r="C26" s="6"/>
      <c r="D26" s="6"/>
      <c r="E26" s="6"/>
      <c r="F26" s="6"/>
      <c r="G26" s="6"/>
      <c r="H26" s="6"/>
    </row>
    <row r="28" ht="12.75">
      <c r="A28" s="56"/>
    </row>
    <row r="29" ht="12.75">
      <c r="A29" s="56"/>
    </row>
    <row r="30" ht="12.75">
      <c r="A30" s="56"/>
    </row>
    <row r="32" ht="12.75">
      <c r="D32" s="56"/>
    </row>
  </sheetData>
  <sheetProtection/>
  <mergeCells count="6">
    <mergeCell ref="A4:H4"/>
    <mergeCell ref="A10:H10"/>
    <mergeCell ref="A20:H20"/>
    <mergeCell ref="F2:H2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4" sqref="H4"/>
    </sheetView>
  </sheetViews>
  <sheetFormatPr defaultColWidth="8.88671875" defaultRowHeight="15.75"/>
  <cols>
    <col min="1" max="1" width="12.77734375" style="3" customWidth="1"/>
    <col min="2" max="3" width="10.77734375" style="3" customWidth="1"/>
    <col min="4" max="4" width="12.3359375" style="3" customWidth="1"/>
    <col min="5" max="5" width="10.77734375" style="3" customWidth="1"/>
    <col min="6" max="9" width="8.88671875" style="3" customWidth="1"/>
    <col min="10" max="11" width="9.99609375" style="3" bestFit="1" customWidth="1"/>
    <col min="12" max="16384" width="8.88671875" style="3" customWidth="1"/>
  </cols>
  <sheetData>
    <row r="1" spans="1:5" ht="24.75" customHeight="1">
      <c r="A1" s="2" t="s">
        <v>223</v>
      </c>
      <c r="B1" s="1"/>
      <c r="C1" s="1"/>
      <c r="D1" s="1"/>
      <c r="E1" s="1"/>
    </row>
    <row r="2" spans="1:5" ht="24.75" customHeight="1">
      <c r="A2" s="101"/>
      <c r="B2" s="103" t="s">
        <v>33</v>
      </c>
      <c r="C2" s="100" t="s">
        <v>34</v>
      </c>
      <c r="D2" s="100"/>
      <c r="E2" s="103" t="s">
        <v>6</v>
      </c>
    </row>
    <row r="3" spans="1:5" ht="45" customHeight="1">
      <c r="A3" s="102"/>
      <c r="B3" s="104"/>
      <c r="C3" s="13" t="s">
        <v>6</v>
      </c>
      <c r="D3" s="13" t="s">
        <v>202</v>
      </c>
      <c r="E3" s="104"/>
    </row>
    <row r="4" spans="1:5" ht="21.75" customHeight="1">
      <c r="A4" s="99" t="s">
        <v>8</v>
      </c>
      <c r="B4" s="99"/>
      <c r="C4" s="99"/>
      <c r="D4" s="99"/>
      <c r="E4" s="99"/>
    </row>
    <row r="5" spans="1:5" ht="12.75" customHeight="1">
      <c r="A5" s="5" t="s">
        <v>75</v>
      </c>
      <c r="B5" s="53">
        <v>11182</v>
      </c>
      <c r="C5" s="53">
        <v>2991</v>
      </c>
      <c r="D5" s="53">
        <v>1002</v>
      </c>
      <c r="E5" s="53">
        <f>B5+C5</f>
        <v>14173</v>
      </c>
    </row>
    <row r="6" spans="1:5" ht="12.75" customHeight="1">
      <c r="A6" s="5" t="s">
        <v>95</v>
      </c>
      <c r="B6" s="53">
        <v>11313</v>
      </c>
      <c r="C6" s="53">
        <v>3034</v>
      </c>
      <c r="D6" s="53">
        <v>954</v>
      </c>
      <c r="E6" s="53">
        <f>B6+C6</f>
        <v>14347</v>
      </c>
    </row>
    <row r="7" spans="1:5" ht="12.75" customHeight="1">
      <c r="A7" s="5" t="s">
        <v>111</v>
      </c>
      <c r="B7" s="53">
        <v>11061</v>
      </c>
      <c r="C7" s="53">
        <v>2982</v>
      </c>
      <c r="D7" s="53">
        <v>923</v>
      </c>
      <c r="E7" s="53">
        <f>B7+C7</f>
        <v>14043</v>
      </c>
    </row>
    <row r="8" spans="1:5" ht="12.75" customHeight="1">
      <c r="A8" s="5" t="s">
        <v>201</v>
      </c>
      <c r="B8" s="53">
        <v>11104</v>
      </c>
      <c r="C8" s="53">
        <v>3151</v>
      </c>
      <c r="D8" s="53">
        <v>1098</v>
      </c>
      <c r="E8" s="53">
        <f>B8+C8</f>
        <v>14255</v>
      </c>
    </row>
    <row r="9" spans="1:5" ht="12.75" customHeight="1">
      <c r="A9" s="157" t="s">
        <v>205</v>
      </c>
      <c r="B9" s="53">
        <v>10091</v>
      </c>
      <c r="C9" s="53">
        <f>E9-(B9+D9)</f>
        <v>2165</v>
      </c>
      <c r="D9" s="53">
        <v>1027</v>
      </c>
      <c r="E9" s="53">
        <v>13283</v>
      </c>
    </row>
    <row r="10" spans="1:5" ht="21.75" customHeight="1">
      <c r="A10" s="98" t="s">
        <v>222</v>
      </c>
      <c r="B10" s="98"/>
      <c r="C10" s="98"/>
      <c r="D10" s="98"/>
      <c r="E10" s="98"/>
    </row>
    <row r="11" spans="1:5" ht="12.75" customHeight="1">
      <c r="A11" s="6" t="s">
        <v>11</v>
      </c>
      <c r="B11" s="53">
        <v>578</v>
      </c>
      <c r="C11" s="53">
        <f>E11-(B11+D11)</f>
        <v>92</v>
      </c>
      <c r="D11" s="53">
        <v>31</v>
      </c>
      <c r="E11" s="53">
        <v>701</v>
      </c>
    </row>
    <row r="12" spans="1:5" ht="12.75" customHeight="1">
      <c r="A12" s="6" t="s">
        <v>12</v>
      </c>
      <c r="B12" s="53">
        <v>518</v>
      </c>
      <c r="C12" s="53">
        <f aca="true" t="shared" si="0" ref="C12:C19">E12-(B12+D12)</f>
        <v>83</v>
      </c>
      <c r="D12" s="53">
        <v>36</v>
      </c>
      <c r="E12" s="53">
        <v>637</v>
      </c>
    </row>
    <row r="13" spans="1:5" ht="12.75" customHeight="1">
      <c r="A13" s="6" t="s">
        <v>1</v>
      </c>
      <c r="B13" s="53">
        <v>2404</v>
      </c>
      <c r="C13" s="53">
        <f t="shared" si="0"/>
        <v>498</v>
      </c>
      <c r="D13" s="53">
        <v>267</v>
      </c>
      <c r="E13" s="53">
        <v>3169</v>
      </c>
    </row>
    <row r="14" spans="1:5" ht="12.75" customHeight="1">
      <c r="A14" s="6" t="s">
        <v>13</v>
      </c>
      <c r="B14" s="53">
        <v>190</v>
      </c>
      <c r="C14" s="53">
        <f t="shared" si="0"/>
        <v>70</v>
      </c>
      <c r="D14" s="53">
        <v>19</v>
      </c>
      <c r="E14" s="53">
        <v>279</v>
      </c>
    </row>
    <row r="15" spans="1:5" ht="12.75" customHeight="1">
      <c r="A15" s="6" t="s">
        <v>2</v>
      </c>
      <c r="B15" s="53">
        <v>993</v>
      </c>
      <c r="C15" s="53">
        <f t="shared" si="0"/>
        <v>341</v>
      </c>
      <c r="D15" s="53">
        <v>96</v>
      </c>
      <c r="E15" s="53">
        <v>1430</v>
      </c>
    </row>
    <row r="16" spans="1:5" ht="12.75" customHeight="1">
      <c r="A16" s="6" t="s">
        <v>0</v>
      </c>
      <c r="B16" s="53">
        <v>2596</v>
      </c>
      <c r="C16" s="53">
        <f t="shared" si="0"/>
        <v>535</v>
      </c>
      <c r="D16" s="53">
        <v>362</v>
      </c>
      <c r="E16" s="53">
        <v>3493</v>
      </c>
    </row>
    <row r="17" spans="1:5" ht="12.75" customHeight="1">
      <c r="A17" s="6" t="s">
        <v>14</v>
      </c>
      <c r="B17" s="53">
        <v>709</v>
      </c>
      <c r="C17" s="53">
        <f t="shared" si="0"/>
        <v>161</v>
      </c>
      <c r="D17" s="53">
        <v>50</v>
      </c>
      <c r="E17" s="53">
        <v>920</v>
      </c>
    </row>
    <row r="18" spans="1:5" ht="12.75" customHeight="1">
      <c r="A18" s="6" t="s">
        <v>15</v>
      </c>
      <c r="B18" s="53">
        <v>1047</v>
      </c>
      <c r="C18" s="53">
        <f t="shared" si="0"/>
        <v>195</v>
      </c>
      <c r="D18" s="53">
        <v>95</v>
      </c>
      <c r="E18" s="53">
        <v>1337</v>
      </c>
    </row>
    <row r="19" spans="1:5" ht="12.75" customHeight="1">
      <c r="A19" s="6" t="s">
        <v>16</v>
      </c>
      <c r="B19" s="53">
        <v>1056</v>
      </c>
      <c r="C19" s="53">
        <f t="shared" si="0"/>
        <v>190</v>
      </c>
      <c r="D19" s="53">
        <v>71</v>
      </c>
      <c r="E19" s="53">
        <v>1317</v>
      </c>
    </row>
    <row r="20" spans="1:5" ht="21.75" customHeight="1">
      <c r="A20" s="98" t="s">
        <v>206</v>
      </c>
      <c r="B20" s="98"/>
      <c r="C20" s="98"/>
      <c r="D20" s="98"/>
      <c r="E20" s="98"/>
    </row>
    <row r="21" spans="1:5" ht="12.75" customHeight="1">
      <c r="A21" s="6" t="s">
        <v>42</v>
      </c>
      <c r="B21" s="53">
        <v>36186</v>
      </c>
      <c r="C21" s="53">
        <f>E21-(B21+D21)</f>
        <v>7972</v>
      </c>
      <c r="D21" s="53">
        <v>3976</v>
      </c>
      <c r="E21" s="53">
        <v>48134</v>
      </c>
    </row>
    <row r="22" spans="1:5" ht="12.75" customHeight="1">
      <c r="A22" s="6" t="s">
        <v>9</v>
      </c>
      <c r="B22" s="53">
        <f>B23-B21</f>
        <v>117446</v>
      </c>
      <c r="C22" s="53">
        <f>E22-(B22+D22)</f>
        <v>24879</v>
      </c>
      <c r="D22" s="53">
        <f>D23-D21</f>
        <v>15179</v>
      </c>
      <c r="E22" s="53">
        <f>E23-E21</f>
        <v>157504</v>
      </c>
    </row>
    <row r="23" spans="1:7" s="7" customFormat="1" ht="12.75" customHeight="1">
      <c r="A23" s="6" t="s">
        <v>10</v>
      </c>
      <c r="B23" s="53">
        <v>153632</v>
      </c>
      <c r="C23" s="53">
        <f>E23-(B23+D23)</f>
        <v>32851</v>
      </c>
      <c r="D23" s="53">
        <v>19155</v>
      </c>
      <c r="E23" s="53">
        <v>205638</v>
      </c>
      <c r="G23" s="3"/>
    </row>
    <row r="24" spans="1:5" s="7" customFormat="1" ht="24.75" customHeight="1">
      <c r="A24" s="15" t="s">
        <v>50</v>
      </c>
      <c r="B24" s="54">
        <f>B9/B23*100</f>
        <v>6.568293063945012</v>
      </c>
      <c r="C24" s="54">
        <f>C9/C23*100</f>
        <v>6.590362546041216</v>
      </c>
      <c r="D24" s="54">
        <f>D9/D23*100</f>
        <v>5.361524406160272</v>
      </c>
      <c r="E24" s="54">
        <f>E9/E23*100</f>
        <v>6.4594092531536</v>
      </c>
    </row>
    <row r="25" spans="1:5" ht="12.75">
      <c r="A25" s="8"/>
      <c r="B25" s="9"/>
      <c r="C25" s="9"/>
      <c r="D25" s="9"/>
      <c r="E25" s="9"/>
    </row>
    <row r="26" spans="1:5" ht="13.5" customHeight="1">
      <c r="A26" s="6" t="s">
        <v>44</v>
      </c>
      <c r="B26" s="6"/>
      <c r="C26" s="6"/>
      <c r="D26" s="6"/>
      <c r="E26" s="6"/>
    </row>
    <row r="27" spans="1:5" ht="30" customHeight="1">
      <c r="A27" s="105"/>
      <c r="B27" s="105"/>
      <c r="C27" s="105"/>
      <c r="D27" s="105"/>
      <c r="E27" s="105"/>
    </row>
  </sheetData>
  <sheetProtection/>
  <mergeCells count="8">
    <mergeCell ref="E2:E3"/>
    <mergeCell ref="B2:B3"/>
    <mergeCell ref="C2:D2"/>
    <mergeCell ref="A2:A3"/>
    <mergeCell ref="A27:E27"/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  <ignoredError sqref="C2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4" sqref="A4"/>
    </sheetView>
  </sheetViews>
  <sheetFormatPr defaultColWidth="8.88671875" defaultRowHeight="15.75"/>
  <cols>
    <col min="1" max="1" width="9.10546875" style="3" customWidth="1"/>
    <col min="2" max="2" width="7.88671875" style="3" customWidth="1"/>
    <col min="3" max="7" width="7.77734375" style="3" customWidth="1"/>
    <col min="8" max="11" width="8.88671875" style="3" customWidth="1"/>
    <col min="12" max="13" width="9.99609375" style="3" bestFit="1" customWidth="1"/>
    <col min="14" max="16384" width="8.88671875" style="3" customWidth="1"/>
  </cols>
  <sheetData>
    <row r="1" spans="1:7" ht="24.75" customHeight="1">
      <c r="A1" s="2" t="s">
        <v>224</v>
      </c>
      <c r="B1" s="1"/>
      <c r="C1" s="1"/>
      <c r="D1" s="1"/>
      <c r="E1" s="1"/>
      <c r="F1" s="1"/>
      <c r="G1" s="1"/>
    </row>
    <row r="2" spans="1:7" ht="44.25" customHeight="1">
      <c r="A2" s="16"/>
      <c r="B2" s="13" t="s">
        <v>3</v>
      </c>
      <c r="C2" s="13" t="s">
        <v>4</v>
      </c>
      <c r="D2" s="13" t="s">
        <v>5</v>
      </c>
      <c r="E2" s="13" t="s">
        <v>48</v>
      </c>
      <c r="F2" s="13" t="s">
        <v>47</v>
      </c>
      <c r="G2" s="13" t="s">
        <v>6</v>
      </c>
    </row>
    <row r="3" spans="1:7" ht="21.75" customHeight="1">
      <c r="A3" s="99" t="s">
        <v>8</v>
      </c>
      <c r="B3" s="99"/>
      <c r="C3" s="99"/>
      <c r="D3" s="99"/>
      <c r="E3" s="99"/>
      <c r="F3" s="99"/>
      <c r="G3" s="99"/>
    </row>
    <row r="4" spans="1:7" ht="12.75" customHeight="1">
      <c r="A4" s="5" t="s">
        <v>75</v>
      </c>
      <c r="B4" s="4">
        <v>1211</v>
      </c>
      <c r="C4" s="4">
        <v>5713</v>
      </c>
      <c r="D4" s="4">
        <v>1824</v>
      </c>
      <c r="E4" s="4">
        <v>2102</v>
      </c>
      <c r="F4" s="4">
        <v>332</v>
      </c>
      <c r="G4" s="4">
        <v>11182</v>
      </c>
    </row>
    <row r="5" spans="1:7" ht="12.75" customHeight="1">
      <c r="A5" s="5" t="s">
        <v>95</v>
      </c>
      <c r="B5" s="4">
        <v>1247</v>
      </c>
      <c r="C5" s="4">
        <v>5764</v>
      </c>
      <c r="D5" s="4">
        <v>1807</v>
      </c>
      <c r="E5" s="4">
        <v>2134</v>
      </c>
      <c r="F5" s="4">
        <v>361</v>
      </c>
      <c r="G5" s="4">
        <v>11313</v>
      </c>
    </row>
    <row r="6" spans="1:7" ht="12.75" customHeight="1">
      <c r="A6" s="5" t="s">
        <v>111</v>
      </c>
      <c r="B6" s="4">
        <v>1182</v>
      </c>
      <c r="C6" s="4">
        <v>5724</v>
      </c>
      <c r="D6" s="4">
        <v>1647</v>
      </c>
      <c r="E6" s="4">
        <v>2098</v>
      </c>
      <c r="F6" s="4">
        <v>410</v>
      </c>
      <c r="G6" s="4">
        <v>11061</v>
      </c>
    </row>
    <row r="7" spans="1:7" ht="12.75" customHeight="1">
      <c r="A7" s="5" t="s">
        <v>201</v>
      </c>
      <c r="B7" s="4">
        <v>1198</v>
      </c>
      <c r="C7" s="4">
        <v>5700</v>
      </c>
      <c r="D7" s="4">
        <v>1693</v>
      </c>
      <c r="E7" s="4">
        <v>2143</v>
      </c>
      <c r="F7" s="4">
        <v>370</v>
      </c>
      <c r="G7" s="4">
        <v>11104</v>
      </c>
    </row>
    <row r="8" spans="1:7" ht="12.75" customHeight="1">
      <c r="A8" s="157" t="s">
        <v>205</v>
      </c>
      <c r="B8" s="4">
        <v>903</v>
      </c>
      <c r="C8" s="4">
        <v>5193</v>
      </c>
      <c r="D8" s="4">
        <v>1882</v>
      </c>
      <c r="E8" s="4">
        <v>1812</v>
      </c>
      <c r="F8" s="4">
        <v>301</v>
      </c>
      <c r="G8" s="4">
        <v>10091</v>
      </c>
    </row>
    <row r="9" spans="1:7" ht="21.75" customHeight="1">
      <c r="A9" s="98" t="s">
        <v>222</v>
      </c>
      <c r="B9" s="98"/>
      <c r="C9" s="98"/>
      <c r="D9" s="98"/>
      <c r="E9" s="98"/>
      <c r="F9" s="98"/>
      <c r="G9" s="98"/>
    </row>
    <row r="10" spans="1:7" ht="12.75" customHeight="1">
      <c r="A10" s="6" t="s">
        <v>11</v>
      </c>
      <c r="B10" s="4">
        <v>63</v>
      </c>
      <c r="C10" s="4">
        <v>290</v>
      </c>
      <c r="D10" s="4">
        <v>122</v>
      </c>
      <c r="E10" s="4">
        <v>89</v>
      </c>
      <c r="F10" s="4">
        <v>14</v>
      </c>
      <c r="G10" s="4">
        <v>578</v>
      </c>
    </row>
    <row r="11" spans="1:7" ht="12.75" customHeight="1">
      <c r="A11" s="6" t="s">
        <v>12</v>
      </c>
      <c r="B11" s="4">
        <v>58</v>
      </c>
      <c r="C11" s="4">
        <v>297</v>
      </c>
      <c r="D11" s="4">
        <v>68</v>
      </c>
      <c r="E11" s="4">
        <v>83</v>
      </c>
      <c r="F11" s="4">
        <v>12</v>
      </c>
      <c r="G11" s="4">
        <v>518</v>
      </c>
    </row>
    <row r="12" spans="1:7" ht="12.75" customHeight="1">
      <c r="A12" s="6" t="s">
        <v>1</v>
      </c>
      <c r="B12" s="4">
        <v>191</v>
      </c>
      <c r="C12" s="4">
        <v>1292</v>
      </c>
      <c r="D12" s="4">
        <v>432</v>
      </c>
      <c r="E12" s="4">
        <v>414</v>
      </c>
      <c r="F12" s="4">
        <v>75</v>
      </c>
      <c r="G12" s="4">
        <v>2404</v>
      </c>
    </row>
    <row r="13" spans="1:7" ht="12.75" customHeight="1">
      <c r="A13" s="6" t="s">
        <v>13</v>
      </c>
      <c r="B13" s="4">
        <v>20</v>
      </c>
      <c r="C13" s="4">
        <v>86</v>
      </c>
      <c r="D13" s="4">
        <v>30</v>
      </c>
      <c r="E13" s="4">
        <v>47</v>
      </c>
      <c r="F13" s="4">
        <v>7</v>
      </c>
      <c r="G13" s="4">
        <v>190</v>
      </c>
    </row>
    <row r="14" spans="1:7" ht="12.75" customHeight="1">
      <c r="A14" s="6" t="s">
        <v>2</v>
      </c>
      <c r="B14" s="4">
        <v>140</v>
      </c>
      <c r="C14" s="4">
        <v>246</v>
      </c>
      <c r="D14" s="4">
        <v>449</v>
      </c>
      <c r="E14" s="4">
        <v>141</v>
      </c>
      <c r="F14" s="4">
        <v>17</v>
      </c>
      <c r="G14" s="4">
        <v>993</v>
      </c>
    </row>
    <row r="15" spans="1:7" ht="12.75" customHeight="1">
      <c r="A15" s="6" t="s">
        <v>0</v>
      </c>
      <c r="B15" s="4">
        <v>168</v>
      </c>
      <c r="C15" s="4">
        <v>1454</v>
      </c>
      <c r="D15" s="4">
        <v>349</v>
      </c>
      <c r="E15" s="4">
        <v>534</v>
      </c>
      <c r="F15" s="4">
        <v>91</v>
      </c>
      <c r="G15" s="4">
        <v>2596</v>
      </c>
    </row>
    <row r="16" spans="1:7" ht="12.75" customHeight="1">
      <c r="A16" s="6" t="s">
        <v>14</v>
      </c>
      <c r="B16" s="4">
        <v>89</v>
      </c>
      <c r="C16" s="4">
        <v>378</v>
      </c>
      <c r="D16" s="4">
        <v>130</v>
      </c>
      <c r="E16" s="4">
        <v>100</v>
      </c>
      <c r="F16" s="4">
        <v>12</v>
      </c>
      <c r="G16" s="4">
        <v>709</v>
      </c>
    </row>
    <row r="17" spans="1:7" ht="12.75" customHeight="1">
      <c r="A17" s="6" t="s">
        <v>15</v>
      </c>
      <c r="B17" s="4">
        <v>89</v>
      </c>
      <c r="C17" s="4">
        <v>554</v>
      </c>
      <c r="D17" s="4">
        <v>164</v>
      </c>
      <c r="E17" s="4">
        <v>190</v>
      </c>
      <c r="F17" s="4">
        <v>50</v>
      </c>
      <c r="G17" s="4">
        <v>1047</v>
      </c>
    </row>
    <row r="18" spans="1:7" ht="12.75" customHeight="1">
      <c r="A18" s="6" t="s">
        <v>16</v>
      </c>
      <c r="B18" s="4">
        <v>85</v>
      </c>
      <c r="C18" s="4">
        <v>596</v>
      </c>
      <c r="D18" s="4">
        <v>138</v>
      </c>
      <c r="E18" s="4">
        <v>214</v>
      </c>
      <c r="F18" s="4">
        <v>23</v>
      </c>
      <c r="G18" s="4">
        <v>1056</v>
      </c>
    </row>
    <row r="19" spans="1:7" ht="21.75" customHeight="1">
      <c r="A19" s="98" t="s">
        <v>206</v>
      </c>
      <c r="B19" s="98"/>
      <c r="C19" s="98"/>
      <c r="D19" s="98"/>
      <c r="E19" s="98"/>
      <c r="F19" s="98"/>
      <c r="G19" s="98"/>
    </row>
    <row r="20" spans="1:7" ht="18" customHeight="1">
      <c r="A20" s="6" t="s">
        <v>42</v>
      </c>
      <c r="B20" s="4">
        <v>3170</v>
      </c>
      <c r="C20" s="4">
        <v>18119</v>
      </c>
      <c r="D20" s="4">
        <v>5666</v>
      </c>
      <c r="E20" s="4">
        <v>7922</v>
      </c>
      <c r="F20" s="4">
        <v>1309</v>
      </c>
      <c r="G20" s="4">
        <v>36186</v>
      </c>
    </row>
    <row r="21" spans="1:14" ht="12.75" customHeight="1">
      <c r="A21" s="6" t="s">
        <v>9</v>
      </c>
      <c r="B21" s="4">
        <f aca="true" t="shared" si="0" ref="B21:G21">B22-B20</f>
        <v>9500</v>
      </c>
      <c r="C21" s="4">
        <f t="shared" si="0"/>
        <v>52950</v>
      </c>
      <c r="D21" s="4">
        <f t="shared" si="0"/>
        <v>19501</v>
      </c>
      <c r="E21" s="4">
        <f t="shared" si="0"/>
        <v>29827</v>
      </c>
      <c r="F21" s="4">
        <f t="shared" si="0"/>
        <v>5668</v>
      </c>
      <c r="G21" s="4">
        <f t="shared" si="0"/>
        <v>117446</v>
      </c>
      <c r="H21" s="4"/>
      <c r="J21" s="4"/>
      <c r="K21" s="4"/>
      <c r="L21" s="4"/>
      <c r="M21" s="4"/>
      <c r="N21" s="4"/>
    </row>
    <row r="22" spans="1:9" s="7" customFormat="1" ht="12.75" customHeight="1">
      <c r="A22" s="6" t="s">
        <v>10</v>
      </c>
      <c r="B22" s="4">
        <v>12670</v>
      </c>
      <c r="C22" s="4">
        <v>71069</v>
      </c>
      <c r="D22" s="4">
        <v>25167</v>
      </c>
      <c r="E22" s="4">
        <v>37749</v>
      </c>
      <c r="F22" s="4">
        <v>6977</v>
      </c>
      <c r="G22" s="4">
        <v>153632</v>
      </c>
      <c r="I22" s="3"/>
    </row>
    <row r="23" spans="1:7" s="7" customFormat="1" ht="24.75" customHeight="1">
      <c r="A23" s="15" t="s">
        <v>50</v>
      </c>
      <c r="B23" s="14">
        <f>+B8*100/B22</f>
        <v>7.12707182320442</v>
      </c>
      <c r="C23" s="14">
        <f>+C8*100/C22</f>
        <v>7.306983354205069</v>
      </c>
      <c r="D23" s="14">
        <f>+D8*100/D22</f>
        <v>7.478046648388763</v>
      </c>
      <c r="E23" s="14">
        <f>+E8*100/E22</f>
        <v>4.800127155686243</v>
      </c>
      <c r="F23" s="14">
        <f>+F8*100/F22</f>
        <v>4.31417514691128</v>
      </c>
      <c r="G23" s="14">
        <f>+G8*100/G22</f>
        <v>6.568293063945012</v>
      </c>
    </row>
    <row r="24" spans="1:7" ht="12.75">
      <c r="A24" s="8"/>
      <c r="B24" s="9"/>
      <c r="C24" s="9"/>
      <c r="D24" s="9"/>
      <c r="E24" s="9"/>
      <c r="F24" s="9"/>
      <c r="G24" s="9"/>
    </row>
    <row r="25" spans="1:7" ht="13.5" customHeight="1">
      <c r="A25" s="6" t="s">
        <v>44</v>
      </c>
      <c r="B25" s="6"/>
      <c r="C25" s="6"/>
      <c r="D25" s="6"/>
      <c r="E25" s="6"/>
      <c r="F25" s="6"/>
      <c r="G25" s="6"/>
    </row>
    <row r="26" spans="1:7" ht="38.25" customHeight="1">
      <c r="A26" s="105"/>
      <c r="B26" s="105"/>
      <c r="C26" s="105"/>
      <c r="D26" s="105"/>
      <c r="E26" s="105"/>
      <c r="F26" s="106"/>
      <c r="G26" s="106"/>
    </row>
  </sheetData>
  <sheetProtection/>
  <mergeCells count="4">
    <mergeCell ref="A3:G3"/>
    <mergeCell ref="A9:G9"/>
    <mergeCell ref="A19:G19"/>
    <mergeCell ref="A26:G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2">
      <selection activeCell="E43" sqref="E43:G45"/>
    </sheetView>
  </sheetViews>
  <sheetFormatPr defaultColWidth="8.88671875" defaultRowHeight="15.75"/>
  <cols>
    <col min="1" max="1" width="12.6640625" style="3" customWidth="1"/>
    <col min="2" max="7" width="7.99609375" style="3" customWidth="1"/>
    <col min="8" max="16384" width="8.88671875" style="3" customWidth="1"/>
  </cols>
  <sheetData>
    <row r="1" spans="1:8" ht="31.5" customHeight="1">
      <c r="A1" s="108" t="s">
        <v>194</v>
      </c>
      <c r="B1" s="108"/>
      <c r="C1" s="108"/>
      <c r="D1" s="108"/>
      <c r="E1" s="108"/>
      <c r="F1" s="108"/>
      <c r="G1" s="108"/>
      <c r="H1" s="6"/>
    </row>
    <row r="2" spans="1:8" ht="30" customHeight="1">
      <c r="A2" s="16"/>
      <c r="B2" s="13" t="s">
        <v>23</v>
      </c>
      <c r="C2" s="13" t="s">
        <v>25</v>
      </c>
      <c r="D2" s="13" t="s">
        <v>24</v>
      </c>
      <c r="E2" s="13" t="s">
        <v>23</v>
      </c>
      <c r="F2" s="13" t="s">
        <v>25</v>
      </c>
      <c r="G2" s="13" t="s">
        <v>24</v>
      </c>
      <c r="H2" s="6"/>
    </row>
    <row r="3" spans="1:8" ht="18" customHeight="1">
      <c r="A3" s="11"/>
      <c r="B3" s="109" t="s">
        <v>203</v>
      </c>
      <c r="C3" s="109"/>
      <c r="D3" s="109"/>
      <c r="E3" s="107" t="s">
        <v>45</v>
      </c>
      <c r="F3" s="107"/>
      <c r="G3" s="107"/>
      <c r="H3" s="6"/>
    </row>
    <row r="4" spans="1:7" ht="18" customHeight="1">
      <c r="A4" s="98" t="s">
        <v>8</v>
      </c>
      <c r="B4" s="98"/>
      <c r="C4" s="98"/>
      <c r="D4" s="98"/>
      <c r="E4" s="98"/>
      <c r="F4" s="98"/>
      <c r="G4" s="98"/>
    </row>
    <row r="5" spans="1:7" ht="12.75" customHeight="1">
      <c r="A5" s="5" t="s">
        <v>75</v>
      </c>
      <c r="B5" s="53">
        <v>815</v>
      </c>
      <c r="C5" s="53">
        <v>42</v>
      </c>
      <c r="D5" s="53">
        <v>1510</v>
      </c>
      <c r="E5" s="53">
        <v>11528</v>
      </c>
      <c r="F5" s="53">
        <v>177</v>
      </c>
      <c r="G5" s="53">
        <v>16508</v>
      </c>
    </row>
    <row r="6" spans="1:7" ht="12.75" customHeight="1">
      <c r="A6" s="5" t="s">
        <v>95</v>
      </c>
      <c r="B6" s="53">
        <v>890</v>
      </c>
      <c r="C6" s="53">
        <v>22</v>
      </c>
      <c r="D6" s="53">
        <v>1518</v>
      </c>
      <c r="E6" s="53">
        <v>11539</v>
      </c>
      <c r="F6" s="53">
        <v>192</v>
      </c>
      <c r="G6" s="53">
        <v>16745</v>
      </c>
    </row>
    <row r="7" spans="1:7" ht="12.75" customHeight="1">
      <c r="A7" s="5" t="s">
        <v>111</v>
      </c>
      <c r="B7" s="53">
        <v>1029</v>
      </c>
      <c r="C7" s="53">
        <v>39</v>
      </c>
      <c r="D7" s="53">
        <v>1770</v>
      </c>
      <c r="E7" s="53">
        <v>10997</v>
      </c>
      <c r="F7" s="53">
        <v>151</v>
      </c>
      <c r="G7" s="53">
        <v>16256</v>
      </c>
    </row>
    <row r="8" spans="1:7" ht="12.75" customHeight="1">
      <c r="A8" s="5" t="s">
        <v>201</v>
      </c>
      <c r="B8" s="53">
        <v>904</v>
      </c>
      <c r="C8" s="53">
        <v>23</v>
      </c>
      <c r="D8" s="53">
        <v>1575</v>
      </c>
      <c r="E8" s="53">
        <v>11428</v>
      </c>
      <c r="F8" s="53">
        <v>148</v>
      </c>
      <c r="G8" s="53">
        <v>16802</v>
      </c>
    </row>
    <row r="9" spans="1:7" ht="12.75" customHeight="1">
      <c r="A9" s="157" t="s">
        <v>205</v>
      </c>
      <c r="B9" s="53">
        <v>913</v>
      </c>
      <c r="C9" s="53">
        <v>46</v>
      </c>
      <c r="D9" s="53">
        <v>1484</v>
      </c>
      <c r="E9" s="53">
        <v>10564</v>
      </c>
      <c r="F9" s="53">
        <v>129</v>
      </c>
      <c r="G9" s="53">
        <v>15291</v>
      </c>
    </row>
    <row r="10" spans="1:7" ht="18" customHeight="1">
      <c r="A10" s="98" t="s">
        <v>222</v>
      </c>
      <c r="B10" s="98"/>
      <c r="C10" s="98"/>
      <c r="D10" s="98"/>
      <c r="E10" s="98"/>
      <c r="F10" s="98"/>
      <c r="G10" s="98"/>
    </row>
    <row r="11" spans="1:7" ht="12.75" customHeight="1">
      <c r="A11" s="6" t="s">
        <v>11</v>
      </c>
      <c r="B11" s="79">
        <v>0</v>
      </c>
      <c r="C11" s="79">
        <v>0</v>
      </c>
      <c r="D11" s="79">
        <v>0</v>
      </c>
      <c r="E11" s="53">
        <v>478</v>
      </c>
      <c r="F11" s="53">
        <v>6</v>
      </c>
      <c r="G11" s="53">
        <v>739</v>
      </c>
    </row>
    <row r="12" spans="1:7" ht="12.75" customHeight="1">
      <c r="A12" s="6" t="s">
        <v>12</v>
      </c>
      <c r="B12" s="53">
        <v>5</v>
      </c>
      <c r="C12" s="79">
        <v>1</v>
      </c>
      <c r="D12" s="53">
        <v>4</v>
      </c>
      <c r="E12" s="53">
        <v>484</v>
      </c>
      <c r="F12" s="53">
        <v>3</v>
      </c>
      <c r="G12" s="53">
        <v>802</v>
      </c>
    </row>
    <row r="13" spans="1:7" ht="12.75" customHeight="1">
      <c r="A13" s="6" t="s">
        <v>1</v>
      </c>
      <c r="B13" s="53">
        <v>182</v>
      </c>
      <c r="C13" s="53">
        <v>4</v>
      </c>
      <c r="D13" s="53">
        <v>316</v>
      </c>
      <c r="E13" s="53">
        <v>2721</v>
      </c>
      <c r="F13" s="53">
        <v>34</v>
      </c>
      <c r="G13" s="53">
        <v>3721</v>
      </c>
    </row>
    <row r="14" spans="1:7" ht="12.75" customHeight="1">
      <c r="A14" s="6" t="s">
        <v>13</v>
      </c>
      <c r="B14" s="53">
        <v>42</v>
      </c>
      <c r="C14" s="53">
        <v>2</v>
      </c>
      <c r="D14" s="53">
        <v>76</v>
      </c>
      <c r="E14" s="53">
        <v>124</v>
      </c>
      <c r="F14" s="53">
        <v>1</v>
      </c>
      <c r="G14" s="53">
        <v>185</v>
      </c>
    </row>
    <row r="15" spans="1:7" ht="12.75" customHeight="1">
      <c r="A15" s="6" t="s">
        <v>2</v>
      </c>
      <c r="B15" s="53">
        <v>274</v>
      </c>
      <c r="C15" s="53">
        <v>16</v>
      </c>
      <c r="D15" s="53">
        <v>432</v>
      </c>
      <c r="E15" s="53">
        <v>1036</v>
      </c>
      <c r="F15" s="53">
        <v>15</v>
      </c>
      <c r="G15" s="53">
        <v>1620</v>
      </c>
    </row>
    <row r="16" spans="1:7" ht="12.75" customHeight="1">
      <c r="A16" s="6" t="s">
        <v>0</v>
      </c>
      <c r="B16" s="53">
        <v>317</v>
      </c>
      <c r="C16" s="53">
        <v>19</v>
      </c>
      <c r="D16" s="53">
        <v>516</v>
      </c>
      <c r="E16" s="53">
        <v>2843</v>
      </c>
      <c r="F16" s="53">
        <v>32</v>
      </c>
      <c r="G16" s="53">
        <v>3939</v>
      </c>
    </row>
    <row r="17" spans="1:7" ht="12.75" customHeight="1">
      <c r="A17" s="6" t="s">
        <v>14</v>
      </c>
      <c r="B17" s="79">
        <v>0</v>
      </c>
      <c r="C17" s="79">
        <v>0</v>
      </c>
      <c r="D17" s="79">
        <v>0</v>
      </c>
      <c r="E17" s="53">
        <v>636</v>
      </c>
      <c r="F17" s="53">
        <v>10</v>
      </c>
      <c r="G17" s="53">
        <v>936</v>
      </c>
    </row>
    <row r="18" spans="1:7" ht="12.75" customHeight="1">
      <c r="A18" s="6" t="s">
        <v>15</v>
      </c>
      <c r="B18" s="53">
        <v>32</v>
      </c>
      <c r="C18" s="53">
        <v>1</v>
      </c>
      <c r="D18" s="53">
        <v>50</v>
      </c>
      <c r="E18" s="53">
        <v>1135</v>
      </c>
      <c r="F18" s="53">
        <v>6</v>
      </c>
      <c r="G18" s="53">
        <v>1631</v>
      </c>
    </row>
    <row r="19" spans="1:8" ht="12.75" customHeight="1">
      <c r="A19" s="6" t="s">
        <v>16</v>
      </c>
      <c r="B19" s="53">
        <v>61</v>
      </c>
      <c r="C19" s="53">
        <v>4</v>
      </c>
      <c r="D19" s="53">
        <v>90</v>
      </c>
      <c r="E19" s="53">
        <v>1107</v>
      </c>
      <c r="F19" s="53">
        <v>22</v>
      </c>
      <c r="G19" s="53">
        <v>1718</v>
      </c>
      <c r="H19" s="158"/>
    </row>
    <row r="20" spans="1:7" s="10" customFormat="1" ht="18" customHeight="1">
      <c r="A20" s="98" t="s">
        <v>206</v>
      </c>
      <c r="B20" s="98"/>
      <c r="C20" s="98"/>
      <c r="D20" s="98"/>
      <c r="E20" s="98"/>
      <c r="F20" s="98"/>
      <c r="G20" s="98"/>
    </row>
    <row r="21" spans="1:7" ht="12.75" customHeight="1">
      <c r="A21" s="6" t="s">
        <v>42</v>
      </c>
      <c r="B21" s="53">
        <v>2557</v>
      </c>
      <c r="C21" s="53">
        <v>100</v>
      </c>
      <c r="D21" s="53">
        <v>4315</v>
      </c>
      <c r="E21" s="53">
        <v>35187</v>
      </c>
      <c r="F21" s="53">
        <v>444</v>
      </c>
      <c r="G21" s="53">
        <v>52425</v>
      </c>
    </row>
    <row r="22" spans="1:7" ht="12.75" customHeight="1">
      <c r="A22" s="6" t="s">
        <v>9</v>
      </c>
      <c r="B22" s="53">
        <f>B23-B21</f>
        <v>8450</v>
      </c>
      <c r="C22" s="53">
        <f>C23-C21</f>
        <v>238</v>
      </c>
      <c r="D22" s="53">
        <f>D23-D21</f>
        <v>14200</v>
      </c>
      <c r="E22" s="53">
        <v>122859</v>
      </c>
      <c r="F22" s="53">
        <v>1323</v>
      </c>
      <c r="G22" s="53">
        <v>162606</v>
      </c>
    </row>
    <row r="23" spans="1:7" s="7" customFormat="1" ht="12.75" customHeight="1">
      <c r="A23" s="6" t="s">
        <v>10</v>
      </c>
      <c r="B23" s="53">
        <v>11007</v>
      </c>
      <c r="C23" s="53">
        <v>338</v>
      </c>
      <c r="D23" s="53">
        <v>18515</v>
      </c>
      <c r="E23" s="53">
        <v>157023</v>
      </c>
      <c r="F23" s="53">
        <v>1744</v>
      </c>
      <c r="G23" s="53">
        <v>213001</v>
      </c>
    </row>
    <row r="24" spans="1:7" s="7" customFormat="1" ht="12.75" customHeight="1">
      <c r="A24" s="15" t="s">
        <v>50</v>
      </c>
      <c r="B24" s="54">
        <f>+B9*100/B23</f>
        <v>8.29472154083765</v>
      </c>
      <c r="C24" s="54">
        <f>+C9*100/C23</f>
        <v>13.609467455621301</v>
      </c>
      <c r="D24" s="54">
        <f>+D9*100/D23</f>
        <v>8.015122873345936</v>
      </c>
      <c r="E24" s="54">
        <f>+E9*100/E23</f>
        <v>6.727676837151245</v>
      </c>
      <c r="F24" s="54">
        <f>+F9*100/F23</f>
        <v>7.396788990825688</v>
      </c>
      <c r="G24" s="54">
        <f>+G9*100/G23</f>
        <v>7.17883953596462</v>
      </c>
    </row>
    <row r="25" spans="1:7" ht="18" customHeight="1">
      <c r="A25" s="11"/>
      <c r="B25" s="107" t="s">
        <v>204</v>
      </c>
      <c r="C25" s="107"/>
      <c r="D25" s="107"/>
      <c r="E25" s="107" t="s">
        <v>6</v>
      </c>
      <c r="F25" s="107"/>
      <c r="G25" s="107"/>
    </row>
    <row r="26" spans="1:7" ht="19.5" customHeight="1">
      <c r="A26" s="98" t="s">
        <v>8</v>
      </c>
      <c r="B26" s="98"/>
      <c r="C26" s="98"/>
      <c r="D26" s="98"/>
      <c r="E26" s="98"/>
      <c r="F26" s="98"/>
      <c r="G26" s="98"/>
    </row>
    <row r="27" spans="1:7" ht="12.75" customHeight="1">
      <c r="A27" s="5">
        <v>2007</v>
      </c>
      <c r="B27" s="53">
        <v>1830</v>
      </c>
      <c r="C27" s="53">
        <v>137</v>
      </c>
      <c r="D27" s="53">
        <v>3424</v>
      </c>
      <c r="E27" s="53">
        <v>14173</v>
      </c>
      <c r="F27" s="53">
        <v>356</v>
      </c>
      <c r="G27" s="53">
        <v>21442</v>
      </c>
    </row>
    <row r="28" spans="1:7" ht="12.75" customHeight="1">
      <c r="A28" s="5" t="s">
        <v>95</v>
      </c>
      <c r="B28" s="53">
        <v>1918</v>
      </c>
      <c r="C28" s="53">
        <v>150</v>
      </c>
      <c r="D28" s="53">
        <v>3605</v>
      </c>
      <c r="E28" s="53">
        <v>14347</v>
      </c>
      <c r="F28" s="53">
        <v>364</v>
      </c>
      <c r="G28" s="53">
        <v>21868</v>
      </c>
    </row>
    <row r="29" spans="1:7" ht="12.75" customHeight="1">
      <c r="A29" s="5" t="s">
        <v>111</v>
      </c>
      <c r="B29" s="53">
        <v>2018</v>
      </c>
      <c r="C29" s="53">
        <v>135</v>
      </c>
      <c r="D29" s="53">
        <v>3716</v>
      </c>
      <c r="E29" s="53">
        <v>14044</v>
      </c>
      <c r="F29" s="53">
        <v>325</v>
      </c>
      <c r="G29" s="53">
        <v>21742</v>
      </c>
    </row>
    <row r="30" spans="1:7" ht="12.75" customHeight="1">
      <c r="A30" s="5" t="s">
        <v>201</v>
      </c>
      <c r="B30" s="53">
        <v>1923</v>
      </c>
      <c r="C30" s="53">
        <v>108</v>
      </c>
      <c r="D30" s="53">
        <v>3627</v>
      </c>
      <c r="E30" s="53">
        <v>14255</v>
      </c>
      <c r="F30" s="53">
        <v>279</v>
      </c>
      <c r="G30" s="53">
        <v>22004</v>
      </c>
    </row>
    <row r="31" spans="1:7" ht="12.75" customHeight="1">
      <c r="A31" s="157" t="s">
        <v>205</v>
      </c>
      <c r="B31" s="53">
        <v>1806</v>
      </c>
      <c r="C31" s="53">
        <v>96</v>
      </c>
      <c r="D31" s="53">
        <v>3354</v>
      </c>
      <c r="E31" s="53">
        <f>B31+B9+E9</f>
        <v>13283</v>
      </c>
      <c r="F31" s="53">
        <f>C31+C9+F9</f>
        <v>271</v>
      </c>
      <c r="G31" s="53">
        <f>D31+D9+G9</f>
        <v>20129</v>
      </c>
    </row>
    <row r="32" spans="1:7" ht="18" customHeight="1">
      <c r="A32" s="98" t="s">
        <v>222</v>
      </c>
      <c r="B32" s="98"/>
      <c r="C32" s="98"/>
      <c r="D32" s="98"/>
      <c r="E32" s="98"/>
      <c r="F32" s="98"/>
      <c r="G32" s="98"/>
    </row>
    <row r="33" spans="1:7" ht="12.75" customHeight="1">
      <c r="A33" s="6" t="s">
        <v>11</v>
      </c>
      <c r="B33" s="96">
        <v>223</v>
      </c>
      <c r="C33" s="96">
        <v>11</v>
      </c>
      <c r="D33" s="96">
        <v>456</v>
      </c>
      <c r="E33" s="96">
        <f>B33+E11+B11</f>
        <v>701</v>
      </c>
      <c r="F33" s="96">
        <f aca="true" t="shared" si="0" ref="F33:G41">C33+F11+C11</f>
        <v>17</v>
      </c>
      <c r="G33" s="96">
        <f t="shared" si="0"/>
        <v>1195</v>
      </c>
    </row>
    <row r="34" spans="1:7" ht="12.75" customHeight="1">
      <c r="A34" s="6" t="s">
        <v>12</v>
      </c>
      <c r="B34" s="96">
        <v>148</v>
      </c>
      <c r="C34" s="96">
        <v>12</v>
      </c>
      <c r="D34" s="96">
        <v>305</v>
      </c>
      <c r="E34" s="96">
        <f aca="true" t="shared" si="1" ref="E34:E41">B34+E12+B12</f>
        <v>637</v>
      </c>
      <c r="F34" s="96">
        <f t="shared" si="0"/>
        <v>16</v>
      </c>
      <c r="G34" s="96">
        <f t="shared" si="0"/>
        <v>1111</v>
      </c>
    </row>
    <row r="35" spans="1:7" ht="12.75" customHeight="1">
      <c r="A35" s="6" t="s">
        <v>1</v>
      </c>
      <c r="B35" s="96">
        <v>266</v>
      </c>
      <c r="C35" s="96">
        <v>15</v>
      </c>
      <c r="D35" s="96">
        <v>461</v>
      </c>
      <c r="E35" s="96">
        <f t="shared" si="1"/>
        <v>3169</v>
      </c>
      <c r="F35" s="96">
        <f t="shared" si="0"/>
        <v>53</v>
      </c>
      <c r="G35" s="96">
        <f t="shared" si="0"/>
        <v>4498</v>
      </c>
    </row>
    <row r="36" spans="1:7" ht="12.75" customHeight="1">
      <c r="A36" s="6" t="s">
        <v>13</v>
      </c>
      <c r="B36" s="96">
        <v>113</v>
      </c>
      <c r="C36" s="96">
        <v>3</v>
      </c>
      <c r="D36" s="96">
        <v>224</v>
      </c>
      <c r="E36" s="96">
        <f t="shared" si="1"/>
        <v>279</v>
      </c>
      <c r="F36" s="96">
        <f t="shared" si="0"/>
        <v>6</v>
      </c>
      <c r="G36" s="96">
        <f t="shared" si="0"/>
        <v>485</v>
      </c>
    </row>
    <row r="37" spans="1:7" ht="12.75" customHeight="1">
      <c r="A37" s="6" t="s">
        <v>2</v>
      </c>
      <c r="B37" s="96">
        <v>120</v>
      </c>
      <c r="C37" s="96">
        <v>5</v>
      </c>
      <c r="D37" s="96">
        <v>205</v>
      </c>
      <c r="E37" s="96">
        <f t="shared" si="1"/>
        <v>1430</v>
      </c>
      <c r="F37" s="96">
        <f t="shared" si="0"/>
        <v>36</v>
      </c>
      <c r="G37" s="96">
        <f t="shared" si="0"/>
        <v>2257</v>
      </c>
    </row>
    <row r="38" spans="1:7" ht="12.75" customHeight="1">
      <c r="A38" s="6" t="s">
        <v>0</v>
      </c>
      <c r="B38" s="96">
        <v>333</v>
      </c>
      <c r="C38" s="96">
        <v>20</v>
      </c>
      <c r="D38" s="96">
        <v>577</v>
      </c>
      <c r="E38" s="96">
        <f t="shared" si="1"/>
        <v>3493</v>
      </c>
      <c r="F38" s="96">
        <f t="shared" si="0"/>
        <v>71</v>
      </c>
      <c r="G38" s="96">
        <f t="shared" si="0"/>
        <v>5032</v>
      </c>
    </row>
    <row r="39" spans="1:7" ht="12.75" customHeight="1">
      <c r="A39" s="6" t="s">
        <v>14</v>
      </c>
      <c r="B39" s="96">
        <v>284</v>
      </c>
      <c r="C39" s="96">
        <v>17</v>
      </c>
      <c r="D39" s="96">
        <v>536</v>
      </c>
      <c r="E39" s="96">
        <f t="shared" si="1"/>
        <v>920</v>
      </c>
      <c r="F39" s="96">
        <f t="shared" si="0"/>
        <v>27</v>
      </c>
      <c r="G39" s="96">
        <f t="shared" si="0"/>
        <v>1472</v>
      </c>
    </row>
    <row r="40" spans="1:7" ht="12.75" customHeight="1">
      <c r="A40" s="6" t="s">
        <v>15</v>
      </c>
      <c r="B40" s="96">
        <v>170</v>
      </c>
      <c r="C40" s="96">
        <v>5</v>
      </c>
      <c r="D40" s="96">
        <v>321</v>
      </c>
      <c r="E40" s="96">
        <f t="shared" si="1"/>
        <v>1337</v>
      </c>
      <c r="F40" s="96">
        <f t="shared" si="0"/>
        <v>12</v>
      </c>
      <c r="G40" s="96">
        <f t="shared" si="0"/>
        <v>2002</v>
      </c>
    </row>
    <row r="41" spans="1:7" ht="12.75" customHeight="1">
      <c r="A41" s="6" t="s">
        <v>16</v>
      </c>
      <c r="B41" s="96">
        <v>149</v>
      </c>
      <c r="C41" s="96">
        <v>8</v>
      </c>
      <c r="D41" s="96">
        <v>269</v>
      </c>
      <c r="E41" s="96">
        <f t="shared" si="1"/>
        <v>1317</v>
      </c>
      <c r="F41" s="96">
        <f t="shared" si="0"/>
        <v>34</v>
      </c>
      <c r="G41" s="96">
        <f t="shared" si="0"/>
        <v>2077</v>
      </c>
    </row>
    <row r="42" spans="1:7" s="10" customFormat="1" ht="18" customHeight="1">
      <c r="A42" s="98" t="s">
        <v>206</v>
      </c>
      <c r="B42" s="98"/>
      <c r="C42" s="98"/>
      <c r="D42" s="98"/>
      <c r="E42" s="98"/>
      <c r="F42" s="98"/>
      <c r="G42" s="98"/>
    </row>
    <row r="43" spans="1:7" ht="12.75" customHeight="1">
      <c r="A43" s="6" t="s">
        <v>42</v>
      </c>
      <c r="B43" s="53">
        <v>10390</v>
      </c>
      <c r="C43" s="53">
        <v>584</v>
      </c>
      <c r="D43" s="53">
        <v>18869</v>
      </c>
      <c r="E43" s="53">
        <f>B43+E21+B21</f>
        <v>48134</v>
      </c>
      <c r="F43" s="53">
        <f>C43+F21+C21</f>
        <v>1128</v>
      </c>
      <c r="G43" s="53">
        <f>D43+G21+D21</f>
        <v>75609</v>
      </c>
    </row>
    <row r="44" spans="1:7" ht="12.75" customHeight="1">
      <c r="A44" s="6" t="s">
        <v>9</v>
      </c>
      <c r="B44" s="53">
        <f>B45-B43</f>
        <v>27218</v>
      </c>
      <c r="C44" s="53">
        <f>C45-C43</f>
        <v>1194</v>
      </c>
      <c r="D44" s="53">
        <f>D45-D43</f>
        <v>41634</v>
      </c>
      <c r="E44" s="53">
        <f>B44+E22+B22</f>
        <v>158527</v>
      </c>
      <c r="F44" s="53">
        <f>C44+F22+C22</f>
        <v>2755</v>
      </c>
      <c r="G44" s="53">
        <f>D44+G22+D22</f>
        <v>218440</v>
      </c>
    </row>
    <row r="45" spans="1:7" s="7" customFormat="1" ht="12.75" customHeight="1">
      <c r="A45" s="6" t="s">
        <v>10</v>
      </c>
      <c r="B45" s="53">
        <v>37608</v>
      </c>
      <c r="C45" s="53">
        <v>1778</v>
      </c>
      <c r="D45" s="53">
        <v>60503</v>
      </c>
      <c r="E45" s="53">
        <f>B45+E23+B23</f>
        <v>205638</v>
      </c>
      <c r="F45" s="53">
        <f>C45+F23+C23</f>
        <v>3860</v>
      </c>
      <c r="G45" s="53">
        <f>D45+G23+D23</f>
        <v>292019</v>
      </c>
    </row>
    <row r="46" spans="1:7" s="7" customFormat="1" ht="12.75" customHeight="1">
      <c r="A46" s="15" t="s">
        <v>50</v>
      </c>
      <c r="B46" s="54">
        <f>+B31*100/B45</f>
        <v>4.802169751116784</v>
      </c>
      <c r="C46" s="54">
        <f>+C31*100/C45</f>
        <v>5.399325084364454</v>
      </c>
      <c r="D46" s="54">
        <f>+D31*100/D45</f>
        <v>5.543526767267739</v>
      </c>
      <c r="E46" s="54">
        <f>+E31*100/E45</f>
        <v>6.4594092531536</v>
      </c>
      <c r="F46" s="54">
        <f>+F31*100/F45</f>
        <v>7.020725388601036</v>
      </c>
      <c r="G46" s="54">
        <f>+G31*100/G45</f>
        <v>6.893044630657594</v>
      </c>
    </row>
    <row r="47" spans="1:7" ht="12.75">
      <c r="A47" s="8"/>
      <c r="B47" s="9"/>
      <c r="C47" s="9"/>
      <c r="D47" s="9"/>
      <c r="E47" s="9"/>
      <c r="F47" s="9"/>
      <c r="G47" s="9"/>
    </row>
    <row r="48" ht="13.5" customHeight="1">
      <c r="A48" s="6" t="s">
        <v>44</v>
      </c>
    </row>
    <row r="49" spans="1:6" ht="12.75" customHeight="1">
      <c r="A49" s="12"/>
      <c r="B49" s="12"/>
      <c r="C49" s="12"/>
      <c r="D49" s="12"/>
      <c r="E49" s="12"/>
      <c r="F49" s="12"/>
    </row>
    <row r="50" ht="12.75" customHeight="1"/>
  </sheetData>
  <sheetProtection/>
  <mergeCells count="11">
    <mergeCell ref="A1:G1"/>
    <mergeCell ref="A26:G26"/>
    <mergeCell ref="A32:G32"/>
    <mergeCell ref="B3:D3"/>
    <mergeCell ref="E3:G3"/>
    <mergeCell ref="A42:G42"/>
    <mergeCell ref="A10:G10"/>
    <mergeCell ref="A20:G20"/>
    <mergeCell ref="B25:D25"/>
    <mergeCell ref="E25:G25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28:A3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9" sqref="A39:IV40"/>
    </sheetView>
  </sheetViews>
  <sheetFormatPr defaultColWidth="8.88671875" defaultRowHeight="15.75"/>
  <cols>
    <col min="1" max="1" width="12.77734375" style="6" customWidth="1"/>
    <col min="2" max="2" width="10.77734375" style="6" customWidth="1"/>
    <col min="3" max="3" width="11.88671875" style="6" customWidth="1"/>
    <col min="4" max="4" width="12.99609375" style="6" customWidth="1"/>
    <col min="5" max="5" width="11.6640625" style="6" customWidth="1"/>
    <col min="6" max="16384" width="8.88671875" style="6" customWidth="1"/>
  </cols>
  <sheetData>
    <row r="1" spans="1:5" s="50" customFormat="1" ht="30" customHeight="1">
      <c r="A1" s="110" t="s">
        <v>113</v>
      </c>
      <c r="B1" s="110"/>
      <c r="C1" s="110"/>
      <c r="D1" s="110"/>
      <c r="E1" s="110"/>
    </row>
    <row r="2" spans="2:5" ht="15" customHeight="1">
      <c r="B2" s="116" t="s">
        <v>51</v>
      </c>
      <c r="C2" s="112" t="s">
        <v>124</v>
      </c>
      <c r="D2" s="114" t="s">
        <v>52</v>
      </c>
      <c r="E2" s="114" t="s">
        <v>6</v>
      </c>
    </row>
    <row r="3" spans="1:5" ht="15" customHeight="1">
      <c r="A3" s="19"/>
      <c r="B3" s="115"/>
      <c r="C3" s="113"/>
      <c r="D3" s="115"/>
      <c r="E3" s="115"/>
    </row>
    <row r="4" spans="1:5" ht="15" customHeight="1">
      <c r="A4" s="117" t="s">
        <v>8</v>
      </c>
      <c r="B4" s="117"/>
      <c r="C4" s="117"/>
      <c r="D4" s="117"/>
      <c r="E4" s="117"/>
    </row>
    <row r="5" spans="1:5" ht="12.75">
      <c r="A5" s="5">
        <v>2007</v>
      </c>
      <c r="B5" s="82">
        <v>30</v>
      </c>
      <c r="C5" s="82">
        <v>79</v>
      </c>
      <c r="D5" s="82">
        <v>27</v>
      </c>
      <c r="E5" s="82">
        <f aca="true" t="shared" si="0" ref="E5:E23">SUM(B5:D5)</f>
        <v>136</v>
      </c>
    </row>
    <row r="6" spans="1:5" ht="12.75">
      <c r="A6" s="5">
        <v>2008</v>
      </c>
      <c r="B6" s="82">
        <v>29</v>
      </c>
      <c r="C6" s="82">
        <v>75</v>
      </c>
      <c r="D6" s="82">
        <v>25</v>
      </c>
      <c r="E6" s="82">
        <f t="shared" si="0"/>
        <v>129</v>
      </c>
    </row>
    <row r="7" spans="1:5" ht="12.75">
      <c r="A7" s="5" t="s">
        <v>198</v>
      </c>
      <c r="B7" s="82">
        <v>29</v>
      </c>
      <c r="C7" s="82">
        <v>76</v>
      </c>
      <c r="D7" s="82">
        <v>25</v>
      </c>
      <c r="E7" s="82">
        <f t="shared" si="0"/>
        <v>130</v>
      </c>
    </row>
    <row r="8" spans="1:5" ht="12.75">
      <c r="A8" s="5" t="s">
        <v>207</v>
      </c>
      <c r="B8" s="82">
        <v>30</v>
      </c>
      <c r="C8" s="82">
        <v>73</v>
      </c>
      <c r="D8" s="82">
        <v>24</v>
      </c>
      <c r="E8" s="82">
        <f t="shared" si="0"/>
        <v>127</v>
      </c>
    </row>
    <row r="9" spans="1:5" ht="15" customHeight="1">
      <c r="A9" s="111" t="s">
        <v>42</v>
      </c>
      <c r="B9" s="111"/>
      <c r="C9" s="111"/>
      <c r="D9" s="111"/>
      <c r="E9" s="111"/>
    </row>
    <row r="10" spans="1:5" ht="12.75">
      <c r="A10" s="5" t="s">
        <v>75</v>
      </c>
      <c r="B10" s="82">
        <v>110</v>
      </c>
      <c r="C10" s="82">
        <v>352</v>
      </c>
      <c r="D10" s="82">
        <v>105</v>
      </c>
      <c r="E10" s="82">
        <f t="shared" si="0"/>
        <v>567</v>
      </c>
    </row>
    <row r="11" spans="1:5" ht="12.75">
      <c r="A11" s="5" t="s">
        <v>95</v>
      </c>
      <c r="B11" s="82">
        <v>113</v>
      </c>
      <c r="C11" s="82">
        <v>350</v>
      </c>
      <c r="D11" s="82">
        <v>99</v>
      </c>
      <c r="E11" s="82">
        <f t="shared" si="0"/>
        <v>562</v>
      </c>
    </row>
    <row r="12" spans="1:5" ht="12.75">
      <c r="A12" s="5" t="s">
        <v>198</v>
      </c>
      <c r="B12" s="82">
        <v>113</v>
      </c>
      <c r="C12" s="82">
        <v>350</v>
      </c>
      <c r="D12" s="82">
        <v>98</v>
      </c>
      <c r="E12" s="82">
        <f t="shared" si="0"/>
        <v>561</v>
      </c>
    </row>
    <row r="13" spans="1:5" ht="12.75">
      <c r="A13" s="5" t="s">
        <v>207</v>
      </c>
      <c r="B13" s="82">
        <v>113</v>
      </c>
      <c r="C13" s="82">
        <v>339</v>
      </c>
      <c r="D13" s="82">
        <v>98</v>
      </c>
      <c r="E13" s="82">
        <f t="shared" si="0"/>
        <v>550</v>
      </c>
    </row>
    <row r="14" spans="1:5" s="81" customFormat="1" ht="15" customHeight="1">
      <c r="A14" s="111" t="s">
        <v>9</v>
      </c>
      <c r="B14" s="111"/>
      <c r="C14" s="111"/>
      <c r="D14" s="111"/>
      <c r="E14" s="111"/>
    </row>
    <row r="15" spans="1:5" ht="12.75">
      <c r="A15" s="5" t="s">
        <v>75</v>
      </c>
      <c r="B15" s="82">
        <f aca="true" t="shared" si="1" ref="B15:D18">B20-B10</f>
        <v>151</v>
      </c>
      <c r="C15" s="82">
        <f t="shared" si="1"/>
        <v>349</v>
      </c>
      <c r="D15" s="82">
        <f t="shared" si="1"/>
        <v>124</v>
      </c>
      <c r="E15" s="82">
        <f t="shared" si="0"/>
        <v>624</v>
      </c>
    </row>
    <row r="16" spans="1:5" ht="12.75">
      <c r="A16" s="5" t="s">
        <v>95</v>
      </c>
      <c r="B16" s="82">
        <f t="shared" si="1"/>
        <v>152</v>
      </c>
      <c r="C16" s="82">
        <f t="shared" si="1"/>
        <v>351</v>
      </c>
      <c r="D16" s="82">
        <f t="shared" si="1"/>
        <v>124</v>
      </c>
      <c r="E16" s="82">
        <f t="shared" si="0"/>
        <v>627</v>
      </c>
    </row>
    <row r="17" spans="1:5" ht="12.75">
      <c r="A17" s="5" t="s">
        <v>198</v>
      </c>
      <c r="B17" s="82">
        <f t="shared" si="1"/>
        <v>148</v>
      </c>
      <c r="C17" s="82">
        <f t="shared" si="1"/>
        <v>319</v>
      </c>
      <c r="D17" s="82">
        <f t="shared" si="1"/>
        <v>116</v>
      </c>
      <c r="E17" s="82">
        <f>E22-E12</f>
        <v>583</v>
      </c>
    </row>
    <row r="18" spans="1:5" ht="12.75">
      <c r="A18" s="5" t="s">
        <v>207</v>
      </c>
      <c r="B18" s="82">
        <f t="shared" si="1"/>
        <v>130</v>
      </c>
      <c r="C18" s="82">
        <f t="shared" si="1"/>
        <v>301</v>
      </c>
      <c r="D18" s="82">
        <f t="shared" si="1"/>
        <v>112</v>
      </c>
      <c r="E18" s="82">
        <f>E23-E13</f>
        <v>543</v>
      </c>
    </row>
    <row r="19" spans="1:5" s="81" customFormat="1" ht="15" customHeight="1">
      <c r="A19" s="111" t="s">
        <v>10</v>
      </c>
      <c r="B19" s="111"/>
      <c r="C19" s="111"/>
      <c r="D19" s="111"/>
      <c r="E19" s="111"/>
    </row>
    <row r="20" spans="1:5" ht="12.75">
      <c r="A20" s="5" t="s">
        <v>75</v>
      </c>
      <c r="B20" s="82">
        <v>261</v>
      </c>
      <c r="C20" s="82">
        <v>701</v>
      </c>
      <c r="D20" s="82">
        <v>229</v>
      </c>
      <c r="E20" s="82">
        <f t="shared" si="0"/>
        <v>1191</v>
      </c>
    </row>
    <row r="21" spans="1:5" ht="12.75">
      <c r="A21" s="5" t="s">
        <v>95</v>
      </c>
      <c r="B21" s="82">
        <v>265</v>
      </c>
      <c r="C21" s="82">
        <v>701</v>
      </c>
      <c r="D21" s="82">
        <v>223</v>
      </c>
      <c r="E21" s="82">
        <f t="shared" si="0"/>
        <v>1189</v>
      </c>
    </row>
    <row r="22" spans="1:5" ht="12.75">
      <c r="A22" s="5" t="s">
        <v>198</v>
      </c>
      <c r="B22" s="82">
        <v>261</v>
      </c>
      <c r="C22" s="82">
        <v>669</v>
      </c>
      <c r="D22" s="82">
        <v>214</v>
      </c>
      <c r="E22" s="82">
        <f t="shared" si="0"/>
        <v>1144</v>
      </c>
    </row>
    <row r="23" spans="1:5" ht="12.75">
      <c r="A23" s="80" t="s">
        <v>207</v>
      </c>
      <c r="B23" s="83">
        <v>243</v>
      </c>
      <c r="C23" s="83">
        <v>640</v>
      </c>
      <c r="D23" s="83">
        <v>210</v>
      </c>
      <c r="E23" s="83">
        <f t="shared" si="0"/>
        <v>1093</v>
      </c>
    </row>
    <row r="24" spans="1:5" ht="12.75">
      <c r="A24" s="6" t="s">
        <v>112</v>
      </c>
      <c r="B24" s="4"/>
      <c r="C24" s="4"/>
      <c r="D24" s="4"/>
      <c r="E24" s="4"/>
    </row>
    <row r="25" ht="12.75">
      <c r="A25" s="6" t="s">
        <v>199</v>
      </c>
    </row>
  </sheetData>
  <sheetProtection/>
  <mergeCells count="9">
    <mergeCell ref="A1:E1"/>
    <mergeCell ref="A19:E19"/>
    <mergeCell ref="C2:C3"/>
    <mergeCell ref="D2:D3"/>
    <mergeCell ref="B2:B3"/>
    <mergeCell ref="E2:E3"/>
    <mergeCell ref="A4:E4"/>
    <mergeCell ref="A9:E9"/>
    <mergeCell ref="A14:E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5:E6" formulaRange="1"/>
    <ignoredError sqref="A10:A12 A15:A17 A20:A2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9" sqref="A39:IV40"/>
    </sheetView>
  </sheetViews>
  <sheetFormatPr defaultColWidth="8.88671875" defaultRowHeight="15.75"/>
  <cols>
    <col min="1" max="1" width="6.21484375" style="6" customWidth="1"/>
    <col min="2" max="2" width="9.77734375" style="6" customWidth="1"/>
    <col min="3" max="3" width="8.77734375" style="6" customWidth="1"/>
    <col min="4" max="4" width="8.88671875" style="6" customWidth="1"/>
    <col min="5" max="8" width="8.77734375" style="6" customWidth="1"/>
    <col min="9" max="16384" width="8.88671875" style="6" customWidth="1"/>
  </cols>
  <sheetData>
    <row r="1" spans="1:8" s="50" customFormat="1" ht="30" customHeight="1">
      <c r="A1" s="118" t="s">
        <v>195</v>
      </c>
      <c r="B1" s="118"/>
      <c r="C1" s="118"/>
      <c r="D1" s="118"/>
      <c r="E1" s="118"/>
      <c r="F1" s="118"/>
      <c r="G1" s="118"/>
      <c r="H1" s="118"/>
    </row>
    <row r="2" spans="1:8" ht="12.75" customHeight="1">
      <c r="A2" s="19"/>
      <c r="C2" s="19"/>
      <c r="D2" s="19"/>
      <c r="E2" s="19"/>
      <c r="F2" s="19"/>
      <c r="G2" s="19"/>
      <c r="H2" s="19"/>
    </row>
    <row r="3" spans="2:8" ht="12.75">
      <c r="B3" s="116" t="s">
        <v>6</v>
      </c>
      <c r="C3" s="119" t="s">
        <v>114</v>
      </c>
      <c r="D3" s="119"/>
      <c r="E3" s="119"/>
      <c r="F3" s="119"/>
      <c r="G3" s="119"/>
      <c r="H3" s="119"/>
    </row>
    <row r="4" spans="1:8" ht="12.75">
      <c r="A4" s="19"/>
      <c r="B4" s="115"/>
      <c r="C4" s="85" t="s">
        <v>115</v>
      </c>
      <c r="D4" s="84" t="s">
        <v>116</v>
      </c>
      <c r="E4" s="84" t="s">
        <v>117</v>
      </c>
      <c r="F4" s="84" t="s">
        <v>118</v>
      </c>
      <c r="G4" s="84" t="s">
        <v>119</v>
      </c>
      <c r="H4" s="85" t="s">
        <v>120</v>
      </c>
    </row>
    <row r="5" spans="1:8" ht="15" customHeight="1">
      <c r="A5" s="117" t="s">
        <v>8</v>
      </c>
      <c r="B5" s="117"/>
      <c r="C5" s="117"/>
      <c r="D5" s="117"/>
      <c r="E5" s="117"/>
      <c r="F5" s="117"/>
      <c r="G5" s="117"/>
      <c r="H5" s="117"/>
    </row>
    <row r="6" spans="1:8" ht="12.75">
      <c r="A6" s="5">
        <v>2007</v>
      </c>
      <c r="B6" s="82">
        <f aca="true" t="shared" si="0" ref="B6:B22">SUM(C6:H6)</f>
        <v>136</v>
      </c>
      <c r="C6" s="82">
        <v>56</v>
      </c>
      <c r="D6" s="82">
        <v>25</v>
      </c>
      <c r="E6" s="82">
        <v>25</v>
      </c>
      <c r="F6" s="6">
        <v>19</v>
      </c>
      <c r="G6" s="6">
        <v>4</v>
      </c>
      <c r="H6" s="6">
        <v>7</v>
      </c>
    </row>
    <row r="7" spans="1:8" ht="12.75">
      <c r="A7" s="5">
        <v>2008</v>
      </c>
      <c r="B7" s="82">
        <f t="shared" si="0"/>
        <v>129</v>
      </c>
      <c r="C7" s="82">
        <v>50</v>
      </c>
      <c r="D7" s="82">
        <v>22</v>
      </c>
      <c r="E7" s="82">
        <v>28</v>
      </c>
      <c r="F7" s="6">
        <v>19</v>
      </c>
      <c r="G7" s="6">
        <v>4</v>
      </c>
      <c r="H7" s="6">
        <v>6</v>
      </c>
    </row>
    <row r="8" spans="1:8" ht="12.75">
      <c r="A8" s="5" t="s">
        <v>198</v>
      </c>
      <c r="B8" s="82">
        <v>130</v>
      </c>
      <c r="C8" s="82">
        <v>51</v>
      </c>
      <c r="D8" s="82">
        <v>23</v>
      </c>
      <c r="E8" s="82">
        <v>27</v>
      </c>
      <c r="F8" s="6">
        <v>19</v>
      </c>
      <c r="G8" s="6">
        <v>4</v>
      </c>
      <c r="H8" s="6">
        <v>6</v>
      </c>
    </row>
    <row r="9" spans="1:8" ht="12.75">
      <c r="A9" s="5" t="s">
        <v>207</v>
      </c>
      <c r="B9" s="82">
        <v>127</v>
      </c>
      <c r="C9" s="82">
        <v>51</v>
      </c>
      <c r="D9" s="82">
        <v>21</v>
      </c>
      <c r="E9" s="82">
        <v>26</v>
      </c>
      <c r="F9" s="6">
        <v>15</v>
      </c>
      <c r="G9" s="6">
        <v>4</v>
      </c>
      <c r="H9" s="6">
        <v>7</v>
      </c>
    </row>
    <row r="10" spans="1:8" ht="15" customHeight="1">
      <c r="A10" s="111" t="s">
        <v>42</v>
      </c>
      <c r="B10" s="111"/>
      <c r="C10" s="111"/>
      <c r="D10" s="111"/>
      <c r="E10" s="111"/>
      <c r="F10" s="111"/>
      <c r="G10" s="111"/>
      <c r="H10" s="111"/>
    </row>
    <row r="11" spans="1:8" ht="12.75">
      <c r="A11" s="5" t="s">
        <v>75</v>
      </c>
      <c r="B11" s="82">
        <f t="shared" si="0"/>
        <v>567</v>
      </c>
      <c r="C11" s="82">
        <v>267</v>
      </c>
      <c r="D11" s="82">
        <v>95</v>
      </c>
      <c r="E11" s="82">
        <v>81</v>
      </c>
      <c r="F11" s="6">
        <v>55</v>
      </c>
      <c r="G11" s="6">
        <v>22</v>
      </c>
      <c r="H11" s="6">
        <v>47</v>
      </c>
    </row>
    <row r="12" spans="1:8" ht="12.75">
      <c r="A12" s="5" t="s">
        <v>95</v>
      </c>
      <c r="B12" s="82">
        <f t="shared" si="0"/>
        <v>562</v>
      </c>
      <c r="C12" s="82">
        <v>263</v>
      </c>
      <c r="D12" s="82">
        <v>90</v>
      </c>
      <c r="E12" s="82">
        <v>85</v>
      </c>
      <c r="F12" s="6">
        <v>55</v>
      </c>
      <c r="G12" s="6">
        <v>23</v>
      </c>
      <c r="H12" s="6">
        <v>46</v>
      </c>
    </row>
    <row r="13" spans="1:8" ht="12.75">
      <c r="A13" s="5" t="s">
        <v>198</v>
      </c>
      <c r="B13" s="82">
        <v>561</v>
      </c>
      <c r="C13" s="82">
        <v>263</v>
      </c>
      <c r="D13" s="82">
        <v>90</v>
      </c>
      <c r="E13" s="82">
        <v>82</v>
      </c>
      <c r="F13" s="6">
        <v>57</v>
      </c>
      <c r="G13" s="6">
        <v>21</v>
      </c>
      <c r="H13" s="6">
        <v>48</v>
      </c>
    </row>
    <row r="14" spans="1:8" ht="12.75">
      <c r="A14" s="5" t="s">
        <v>207</v>
      </c>
      <c r="B14" s="82">
        <v>550</v>
      </c>
      <c r="C14" s="82">
        <v>256</v>
      </c>
      <c r="D14" s="82">
        <v>90</v>
      </c>
      <c r="E14" s="82">
        <v>77</v>
      </c>
      <c r="F14" s="6">
        <v>59</v>
      </c>
      <c r="G14" s="6">
        <v>21</v>
      </c>
      <c r="H14" s="6">
        <v>47</v>
      </c>
    </row>
    <row r="15" spans="1:8" ht="15" customHeight="1">
      <c r="A15" s="111" t="s">
        <v>9</v>
      </c>
      <c r="B15" s="111"/>
      <c r="C15" s="111"/>
      <c r="D15" s="111"/>
      <c r="E15" s="111"/>
      <c r="F15" s="111"/>
      <c r="G15" s="111"/>
      <c r="H15" s="111"/>
    </row>
    <row r="16" spans="1:8" ht="12.75">
      <c r="A16" s="5" t="s">
        <v>75</v>
      </c>
      <c r="B16" s="82">
        <f t="shared" si="0"/>
        <v>624</v>
      </c>
      <c r="C16" s="6">
        <f aca="true" t="shared" si="1" ref="C16:H18">C21-C11</f>
        <v>286</v>
      </c>
      <c r="D16" s="6">
        <f t="shared" si="1"/>
        <v>96</v>
      </c>
      <c r="E16" s="6">
        <f t="shared" si="1"/>
        <v>73</v>
      </c>
      <c r="F16" s="6">
        <f t="shared" si="1"/>
        <v>50</v>
      </c>
      <c r="G16" s="6">
        <f t="shared" si="1"/>
        <v>30</v>
      </c>
      <c r="H16" s="6">
        <f t="shared" si="1"/>
        <v>89</v>
      </c>
    </row>
    <row r="17" spans="1:8" ht="12.75">
      <c r="A17" s="5" t="s">
        <v>95</v>
      </c>
      <c r="B17" s="82">
        <f t="shared" si="0"/>
        <v>627</v>
      </c>
      <c r="C17" s="6">
        <f t="shared" si="1"/>
        <v>287</v>
      </c>
      <c r="D17" s="6">
        <f t="shared" si="1"/>
        <v>99</v>
      </c>
      <c r="E17" s="6">
        <f t="shared" si="1"/>
        <v>67</v>
      </c>
      <c r="F17" s="6">
        <f t="shared" si="1"/>
        <v>55</v>
      </c>
      <c r="G17" s="6">
        <f t="shared" si="1"/>
        <v>30</v>
      </c>
      <c r="H17" s="6">
        <f t="shared" si="1"/>
        <v>89</v>
      </c>
    </row>
    <row r="18" spans="1:8" ht="12.75">
      <c r="A18" s="5" t="s">
        <v>198</v>
      </c>
      <c r="B18" s="82">
        <f>B23-B13</f>
        <v>583</v>
      </c>
      <c r="C18" s="82">
        <f t="shared" si="1"/>
        <v>269</v>
      </c>
      <c r="D18" s="82">
        <f t="shared" si="1"/>
        <v>90</v>
      </c>
      <c r="E18" s="82">
        <f t="shared" si="1"/>
        <v>58</v>
      </c>
      <c r="F18" s="82">
        <f t="shared" si="1"/>
        <v>50</v>
      </c>
      <c r="G18" s="82">
        <f t="shared" si="1"/>
        <v>28</v>
      </c>
      <c r="H18" s="82">
        <f t="shared" si="1"/>
        <v>88</v>
      </c>
    </row>
    <row r="19" spans="1:8" ht="12.75">
      <c r="A19" s="5" t="s">
        <v>207</v>
      </c>
      <c r="B19" s="82">
        <f>B24-B14</f>
        <v>543</v>
      </c>
      <c r="C19" s="82">
        <f aca="true" t="shared" si="2" ref="C19:H19">C24-C14</f>
        <v>244</v>
      </c>
      <c r="D19" s="82">
        <f t="shared" si="2"/>
        <v>87</v>
      </c>
      <c r="E19" s="82">
        <f t="shared" si="2"/>
        <v>55</v>
      </c>
      <c r="F19" s="82">
        <f t="shared" si="2"/>
        <v>46</v>
      </c>
      <c r="G19" s="82">
        <f t="shared" si="2"/>
        <v>27</v>
      </c>
      <c r="H19" s="82">
        <f t="shared" si="2"/>
        <v>84</v>
      </c>
    </row>
    <row r="20" spans="1:8" ht="15" customHeight="1">
      <c r="A20" s="111" t="s">
        <v>10</v>
      </c>
      <c r="B20" s="111"/>
      <c r="C20" s="111"/>
      <c r="D20" s="111"/>
      <c r="E20" s="111"/>
      <c r="F20" s="111"/>
      <c r="G20" s="111"/>
      <c r="H20" s="111"/>
    </row>
    <row r="21" spans="1:8" ht="12.75">
      <c r="A21" s="5" t="s">
        <v>75</v>
      </c>
      <c r="B21" s="82">
        <f t="shared" si="0"/>
        <v>1191</v>
      </c>
      <c r="C21" s="82">
        <v>553</v>
      </c>
      <c r="D21" s="82">
        <v>191</v>
      </c>
      <c r="E21" s="82">
        <v>154</v>
      </c>
      <c r="F21" s="6">
        <v>105</v>
      </c>
      <c r="G21" s="6">
        <v>52</v>
      </c>
      <c r="H21" s="6">
        <v>136</v>
      </c>
    </row>
    <row r="22" spans="1:8" ht="12.75">
      <c r="A22" s="5" t="s">
        <v>95</v>
      </c>
      <c r="B22" s="82">
        <f t="shared" si="0"/>
        <v>1189</v>
      </c>
      <c r="C22" s="82">
        <v>550</v>
      </c>
      <c r="D22" s="82">
        <v>189</v>
      </c>
      <c r="E22" s="82">
        <v>152</v>
      </c>
      <c r="F22" s="6">
        <v>110</v>
      </c>
      <c r="G22" s="6">
        <v>53</v>
      </c>
      <c r="H22" s="6">
        <v>135</v>
      </c>
    </row>
    <row r="23" spans="1:8" ht="12.75">
      <c r="A23" s="5" t="s">
        <v>198</v>
      </c>
      <c r="B23" s="82">
        <v>1144</v>
      </c>
      <c r="C23" s="82">
        <v>532</v>
      </c>
      <c r="D23" s="82">
        <v>180</v>
      </c>
      <c r="E23" s="82">
        <v>140</v>
      </c>
      <c r="F23" s="6">
        <v>107</v>
      </c>
      <c r="G23" s="6">
        <v>49</v>
      </c>
      <c r="H23" s="6">
        <v>136</v>
      </c>
    </row>
    <row r="24" spans="1:8" ht="12.75">
      <c r="A24" s="80" t="s">
        <v>207</v>
      </c>
      <c r="B24" s="83">
        <v>1093</v>
      </c>
      <c r="C24" s="83">
        <v>500</v>
      </c>
      <c r="D24" s="83">
        <v>177</v>
      </c>
      <c r="E24" s="83">
        <v>132</v>
      </c>
      <c r="F24" s="19">
        <v>105</v>
      </c>
      <c r="G24" s="19">
        <v>48</v>
      </c>
      <c r="H24" s="19">
        <v>131</v>
      </c>
    </row>
    <row r="25" spans="2:8" ht="12.75">
      <c r="B25" s="114" t="s">
        <v>6</v>
      </c>
      <c r="C25" s="119" t="s">
        <v>121</v>
      </c>
      <c r="D25" s="119"/>
      <c r="E25" s="119"/>
      <c r="F25" s="119"/>
      <c r="G25" s="119"/>
      <c r="H25" s="119"/>
    </row>
    <row r="26" spans="1:8" ht="12.75">
      <c r="A26" s="19"/>
      <c r="B26" s="115"/>
      <c r="C26" s="85" t="s">
        <v>115</v>
      </c>
      <c r="D26" s="84" t="s">
        <v>116</v>
      </c>
      <c r="E26" s="84" t="s">
        <v>117</v>
      </c>
      <c r="F26" s="84" t="s">
        <v>118</v>
      </c>
      <c r="G26" s="84" t="s">
        <v>119</v>
      </c>
      <c r="H26" s="85" t="s">
        <v>120</v>
      </c>
    </row>
    <row r="27" spans="1:8" ht="12.75">
      <c r="A27" s="111" t="s">
        <v>8</v>
      </c>
      <c r="B27" s="111"/>
      <c r="C27" s="111"/>
      <c r="D27" s="111"/>
      <c r="E27" s="111"/>
      <c r="F27" s="111"/>
      <c r="G27" s="111"/>
      <c r="H27" s="111"/>
    </row>
    <row r="28" spans="1:8" ht="12.75">
      <c r="A28" s="5">
        <v>2007</v>
      </c>
      <c r="B28" s="82">
        <f>SUM(C28:H28)</f>
        <v>136</v>
      </c>
      <c r="C28" s="82">
        <v>56</v>
      </c>
      <c r="D28" s="82">
        <v>26</v>
      </c>
      <c r="E28" s="82">
        <v>27</v>
      </c>
      <c r="F28" s="6">
        <v>16</v>
      </c>
      <c r="G28" s="6">
        <v>6</v>
      </c>
      <c r="H28" s="6">
        <v>5</v>
      </c>
    </row>
    <row r="29" spans="1:8" ht="12.75">
      <c r="A29" s="5">
        <v>2008</v>
      </c>
      <c r="B29" s="82">
        <f>SUM(C29:H29)</f>
        <v>129</v>
      </c>
      <c r="C29" s="82">
        <v>50</v>
      </c>
      <c r="D29" s="82">
        <v>26</v>
      </c>
      <c r="E29" s="82">
        <v>29</v>
      </c>
      <c r="F29" s="6">
        <v>15</v>
      </c>
      <c r="G29" s="6">
        <v>5</v>
      </c>
      <c r="H29" s="6">
        <v>4</v>
      </c>
    </row>
    <row r="30" spans="1:8" ht="12.75">
      <c r="A30" s="5" t="s">
        <v>198</v>
      </c>
      <c r="B30" s="82">
        <v>130</v>
      </c>
      <c r="C30" s="82">
        <v>51</v>
      </c>
      <c r="D30" s="82">
        <v>28</v>
      </c>
      <c r="E30" s="82">
        <v>27</v>
      </c>
      <c r="F30" s="6">
        <v>13</v>
      </c>
      <c r="G30" s="6">
        <v>7</v>
      </c>
      <c r="H30" s="6">
        <v>4</v>
      </c>
    </row>
    <row r="31" spans="1:8" ht="12.75">
      <c r="A31" s="5" t="s">
        <v>207</v>
      </c>
      <c r="B31" s="82">
        <v>127</v>
      </c>
      <c r="C31" s="82">
        <v>50</v>
      </c>
      <c r="D31" s="82">
        <v>27</v>
      </c>
      <c r="E31" s="82">
        <v>27</v>
      </c>
      <c r="F31" s="6">
        <v>12</v>
      </c>
      <c r="G31" s="6">
        <v>7</v>
      </c>
      <c r="H31" s="6">
        <v>4</v>
      </c>
    </row>
    <row r="32" spans="1:8" ht="12.75">
      <c r="A32" s="111" t="s">
        <v>42</v>
      </c>
      <c r="B32" s="111"/>
      <c r="C32" s="111"/>
      <c r="D32" s="111"/>
      <c r="E32" s="111"/>
      <c r="F32" s="111"/>
      <c r="G32" s="111"/>
      <c r="H32" s="111"/>
    </row>
    <row r="33" spans="1:8" ht="12.75">
      <c r="A33" s="5" t="s">
        <v>75</v>
      </c>
      <c r="B33" s="82">
        <f>SUM(C33:H33)</f>
        <v>567</v>
      </c>
      <c r="C33" s="82">
        <v>265</v>
      </c>
      <c r="D33" s="82">
        <v>112</v>
      </c>
      <c r="E33" s="82">
        <v>74</v>
      </c>
      <c r="F33" s="6">
        <v>62</v>
      </c>
      <c r="G33" s="6">
        <v>19</v>
      </c>
      <c r="H33" s="6">
        <v>35</v>
      </c>
    </row>
    <row r="34" spans="1:8" ht="12.75">
      <c r="A34" s="5" t="s">
        <v>95</v>
      </c>
      <c r="B34" s="82">
        <f>SUM(C34:H34)</f>
        <v>562</v>
      </c>
      <c r="C34" s="82">
        <v>262</v>
      </c>
      <c r="D34" s="82">
        <v>111</v>
      </c>
      <c r="E34" s="82">
        <v>75</v>
      </c>
      <c r="F34" s="6">
        <v>62</v>
      </c>
      <c r="G34" s="6">
        <v>18</v>
      </c>
      <c r="H34" s="6">
        <v>34</v>
      </c>
    </row>
    <row r="35" spans="1:8" ht="12.75">
      <c r="A35" s="5" t="s">
        <v>198</v>
      </c>
      <c r="B35" s="82">
        <v>561</v>
      </c>
      <c r="C35" s="82">
        <v>266</v>
      </c>
      <c r="D35" s="82">
        <v>109</v>
      </c>
      <c r="E35" s="82">
        <v>70</v>
      </c>
      <c r="F35" s="6">
        <v>61</v>
      </c>
      <c r="G35" s="6">
        <v>18</v>
      </c>
      <c r="H35" s="6">
        <v>37</v>
      </c>
    </row>
    <row r="36" spans="1:8" ht="12.75">
      <c r="A36" s="5" t="s">
        <v>207</v>
      </c>
      <c r="B36" s="82">
        <v>550</v>
      </c>
      <c r="C36" s="82">
        <v>253</v>
      </c>
      <c r="D36" s="82">
        <v>110</v>
      </c>
      <c r="E36" s="82">
        <v>71</v>
      </c>
      <c r="F36" s="6">
        <v>59</v>
      </c>
      <c r="G36" s="6">
        <v>19</v>
      </c>
      <c r="H36" s="6">
        <v>38</v>
      </c>
    </row>
    <row r="37" spans="1:8" ht="12.75">
      <c r="A37" s="111" t="s">
        <v>9</v>
      </c>
      <c r="B37" s="111"/>
      <c r="C37" s="111"/>
      <c r="D37" s="111"/>
      <c r="E37" s="111"/>
      <c r="F37" s="111"/>
      <c r="G37" s="111"/>
      <c r="H37" s="111"/>
    </row>
    <row r="38" spans="1:8" ht="12.75">
      <c r="A38" s="5" t="s">
        <v>75</v>
      </c>
      <c r="B38" s="82">
        <f>SUM(C38:H38)</f>
        <v>624</v>
      </c>
      <c r="C38" s="6">
        <f aca="true" t="shared" si="3" ref="C38:H38">C41-C33</f>
        <v>276</v>
      </c>
      <c r="D38" s="6">
        <f t="shared" si="3"/>
        <v>114</v>
      </c>
      <c r="E38" s="6">
        <f t="shared" si="3"/>
        <v>75</v>
      </c>
      <c r="F38" s="6">
        <f t="shared" si="3"/>
        <v>55</v>
      </c>
      <c r="G38" s="6">
        <f t="shared" si="3"/>
        <v>32</v>
      </c>
      <c r="H38" s="6">
        <f t="shared" si="3"/>
        <v>72</v>
      </c>
    </row>
    <row r="39" spans="1:8" ht="12.75">
      <c r="A39" s="5" t="s">
        <v>207</v>
      </c>
      <c r="B39" s="82">
        <f aca="true" t="shared" si="4" ref="B39:H39">B44-B36</f>
        <v>543</v>
      </c>
      <c r="C39" s="82">
        <f t="shared" si="4"/>
        <v>235</v>
      </c>
      <c r="D39" s="82">
        <f t="shared" si="4"/>
        <v>107</v>
      </c>
      <c r="E39" s="82">
        <f t="shared" si="4"/>
        <v>52</v>
      </c>
      <c r="F39" s="82">
        <f t="shared" si="4"/>
        <v>49</v>
      </c>
      <c r="G39" s="82">
        <f t="shared" si="4"/>
        <v>25</v>
      </c>
      <c r="H39" s="82">
        <f t="shared" si="4"/>
        <v>65</v>
      </c>
    </row>
    <row r="40" spans="1:8" ht="12.75">
      <c r="A40" s="111" t="s">
        <v>10</v>
      </c>
      <c r="B40" s="111"/>
      <c r="C40" s="111"/>
      <c r="D40" s="111"/>
      <c r="E40" s="111"/>
      <c r="F40" s="111"/>
      <c r="G40" s="111"/>
      <c r="H40" s="111"/>
    </row>
    <row r="41" spans="1:8" ht="12.75">
      <c r="A41" s="5" t="s">
        <v>75</v>
      </c>
      <c r="B41" s="82">
        <f>SUM(C41:H41)</f>
        <v>1191</v>
      </c>
      <c r="C41" s="82">
        <v>541</v>
      </c>
      <c r="D41" s="82">
        <v>226</v>
      </c>
      <c r="E41" s="82">
        <v>149</v>
      </c>
      <c r="F41" s="6">
        <v>117</v>
      </c>
      <c r="G41" s="6">
        <v>51</v>
      </c>
      <c r="H41" s="6">
        <v>107</v>
      </c>
    </row>
    <row r="42" spans="1:8" ht="12.75">
      <c r="A42" s="5" t="s">
        <v>95</v>
      </c>
      <c r="B42" s="82">
        <f>SUM(C42:H42)</f>
        <v>1189</v>
      </c>
      <c r="C42" s="82">
        <v>543</v>
      </c>
      <c r="D42" s="82">
        <v>227</v>
      </c>
      <c r="E42" s="82">
        <v>144</v>
      </c>
      <c r="F42" s="6">
        <v>117</v>
      </c>
      <c r="G42" s="6">
        <v>51</v>
      </c>
      <c r="H42" s="6">
        <v>107</v>
      </c>
    </row>
    <row r="43" spans="1:8" ht="12.75">
      <c r="A43" s="5" t="s">
        <v>198</v>
      </c>
      <c r="B43" s="82">
        <v>1144</v>
      </c>
      <c r="C43" s="82">
        <v>527</v>
      </c>
      <c r="D43" s="82">
        <v>217</v>
      </c>
      <c r="E43" s="82">
        <v>129</v>
      </c>
      <c r="F43" s="6">
        <v>111</v>
      </c>
      <c r="G43" s="6">
        <v>51</v>
      </c>
      <c r="H43" s="6">
        <v>109</v>
      </c>
    </row>
    <row r="44" spans="1:8" ht="12.75">
      <c r="A44" s="80" t="s">
        <v>207</v>
      </c>
      <c r="B44" s="83">
        <v>1093</v>
      </c>
      <c r="C44" s="83">
        <v>488</v>
      </c>
      <c r="D44" s="83">
        <v>217</v>
      </c>
      <c r="E44" s="83">
        <v>123</v>
      </c>
      <c r="F44" s="19">
        <v>108</v>
      </c>
      <c r="G44" s="19">
        <v>44</v>
      </c>
      <c r="H44" s="19">
        <v>103</v>
      </c>
    </row>
    <row r="45" ht="12.75">
      <c r="A45" s="6" t="s">
        <v>112</v>
      </c>
    </row>
    <row r="46" ht="12.75">
      <c r="A46" s="6" t="s">
        <v>200</v>
      </c>
    </row>
  </sheetData>
  <sheetProtection/>
  <mergeCells count="13">
    <mergeCell ref="A20:H20"/>
    <mergeCell ref="B3:B4"/>
    <mergeCell ref="C3:H3"/>
    <mergeCell ref="A27:H27"/>
    <mergeCell ref="A32:H32"/>
    <mergeCell ref="A37:H37"/>
    <mergeCell ref="A40:H40"/>
    <mergeCell ref="A1:H1"/>
    <mergeCell ref="B25:B26"/>
    <mergeCell ref="C25:H25"/>
    <mergeCell ref="A5:H5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11:A13 A16:A18 A33:A35 A38 A41:A43 A21:A2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6">
      <selection activeCell="A39" sqref="A39:IV40"/>
    </sheetView>
  </sheetViews>
  <sheetFormatPr defaultColWidth="8.88671875" defaultRowHeight="15.75"/>
  <cols>
    <col min="1" max="1" width="7.4453125" style="6" customWidth="1"/>
    <col min="2" max="6" width="10.77734375" style="6" customWidth="1"/>
    <col min="7" max="16384" width="8.88671875" style="6" customWidth="1"/>
  </cols>
  <sheetData>
    <row r="1" spans="1:6" s="50" customFormat="1" ht="30" customHeight="1">
      <c r="A1" s="123" t="s">
        <v>123</v>
      </c>
      <c r="B1" s="124"/>
      <c r="C1" s="124"/>
      <c r="D1" s="124"/>
      <c r="E1" s="124"/>
      <c r="F1" s="124"/>
    </row>
    <row r="2" spans="1:6" ht="19.5" customHeight="1">
      <c r="A2" s="21"/>
      <c r="B2" s="115" t="s">
        <v>51</v>
      </c>
      <c r="C2" s="115"/>
      <c r="D2" s="115"/>
      <c r="E2" s="115"/>
      <c r="F2" s="115"/>
    </row>
    <row r="3" spans="2:6" ht="26.25" customHeight="1">
      <c r="B3" s="120" t="s">
        <v>35</v>
      </c>
      <c r="C3" s="120" t="s">
        <v>196</v>
      </c>
      <c r="D3" s="120" t="s">
        <v>122</v>
      </c>
      <c r="E3" s="120" t="s">
        <v>36</v>
      </c>
      <c r="F3" s="120" t="s">
        <v>37</v>
      </c>
    </row>
    <row r="4" spans="1:6" ht="4.5" customHeight="1">
      <c r="A4" s="19"/>
      <c r="B4" s="121"/>
      <c r="C4" s="121"/>
      <c r="D4" s="122"/>
      <c r="E4" s="122"/>
      <c r="F4" s="122"/>
    </row>
    <row r="5" spans="1:6" ht="12.75">
      <c r="A5" s="117" t="s">
        <v>8</v>
      </c>
      <c r="B5" s="117"/>
      <c r="C5" s="117"/>
      <c r="D5" s="117"/>
      <c r="E5" s="117"/>
      <c r="F5" s="117"/>
    </row>
    <row r="6" spans="1:6" ht="12.75">
      <c r="A6" s="5">
        <v>2007</v>
      </c>
      <c r="B6" s="82">
        <v>1494</v>
      </c>
      <c r="C6" s="82">
        <v>52011357</v>
      </c>
      <c r="D6" s="82">
        <v>34813</v>
      </c>
      <c r="E6" s="82">
        <v>104367</v>
      </c>
      <c r="F6" s="82">
        <v>135553590</v>
      </c>
    </row>
    <row r="7" spans="1:6" ht="12.75">
      <c r="A7" s="5">
        <v>2008</v>
      </c>
      <c r="B7" s="82">
        <v>1471</v>
      </c>
      <c r="C7" s="82">
        <v>52897044</v>
      </c>
      <c r="D7" s="82">
        <v>35960</v>
      </c>
      <c r="E7" s="82">
        <v>98539</v>
      </c>
      <c r="F7" s="82">
        <v>131473351</v>
      </c>
    </row>
    <row r="8" spans="1:6" ht="12.75">
      <c r="A8" s="5" t="s">
        <v>198</v>
      </c>
      <c r="B8" s="82">
        <v>1433</v>
      </c>
      <c r="C8" s="82">
        <v>51153167</v>
      </c>
      <c r="D8" s="82">
        <v>35697</v>
      </c>
      <c r="E8" s="82">
        <v>94830</v>
      </c>
      <c r="F8" s="82">
        <v>121249589</v>
      </c>
    </row>
    <row r="9" spans="1:6" ht="12.75">
      <c r="A9" s="5" t="s">
        <v>207</v>
      </c>
      <c r="B9" s="82">
        <v>1420</v>
      </c>
      <c r="C9" s="82">
        <v>49016723</v>
      </c>
      <c r="D9" s="82">
        <v>34519</v>
      </c>
      <c r="E9" s="82">
        <v>93290</v>
      </c>
      <c r="F9" s="82">
        <v>85005668</v>
      </c>
    </row>
    <row r="10" spans="1:6" ht="12.75">
      <c r="A10" s="111" t="s">
        <v>42</v>
      </c>
      <c r="B10" s="111"/>
      <c r="C10" s="111"/>
      <c r="D10" s="111"/>
      <c r="E10" s="111"/>
      <c r="F10" s="111"/>
    </row>
    <row r="11" spans="1:6" ht="12.75">
      <c r="A11" s="5" t="s">
        <v>75</v>
      </c>
      <c r="B11" s="82">
        <v>4991</v>
      </c>
      <c r="C11" s="82">
        <v>175486699</v>
      </c>
      <c r="D11" s="82">
        <v>35163</v>
      </c>
      <c r="E11" s="82">
        <v>392603</v>
      </c>
      <c r="F11" s="82">
        <v>445370641</v>
      </c>
    </row>
    <row r="12" spans="1:6" ht="12.75">
      <c r="A12" s="5" t="s">
        <v>95</v>
      </c>
      <c r="B12" s="82">
        <v>5088</v>
      </c>
      <c r="C12" s="82">
        <v>179607240</v>
      </c>
      <c r="D12" s="82">
        <v>35301</v>
      </c>
      <c r="E12" s="82">
        <v>394744</v>
      </c>
      <c r="F12" s="82">
        <v>444062437</v>
      </c>
    </row>
    <row r="13" spans="1:6" ht="12.75">
      <c r="A13" s="5" t="s">
        <v>198</v>
      </c>
      <c r="B13" s="82">
        <v>4904</v>
      </c>
      <c r="C13" s="82">
        <v>176465148</v>
      </c>
      <c r="D13" s="82">
        <v>35982</v>
      </c>
      <c r="E13" s="82">
        <v>372794</v>
      </c>
      <c r="F13" s="82">
        <v>419498338</v>
      </c>
    </row>
    <row r="14" spans="1:6" ht="12.75">
      <c r="A14" s="5" t="s">
        <v>207</v>
      </c>
      <c r="B14" s="82">
        <v>5051</v>
      </c>
      <c r="C14" s="82">
        <v>177454819</v>
      </c>
      <c r="D14" s="82">
        <v>35130</v>
      </c>
      <c r="E14" s="82">
        <v>382652</v>
      </c>
      <c r="F14" s="82">
        <v>381703101</v>
      </c>
    </row>
    <row r="15" spans="1:6" ht="12.75">
      <c r="A15" s="111" t="s">
        <v>9</v>
      </c>
      <c r="B15" s="111"/>
      <c r="C15" s="111"/>
      <c r="D15" s="111"/>
      <c r="E15" s="111"/>
      <c r="F15" s="111"/>
    </row>
    <row r="16" spans="1:6" ht="12.75">
      <c r="A16" s="5" t="s">
        <v>75</v>
      </c>
      <c r="B16" s="82">
        <f aca="true" t="shared" si="0" ref="B16:C19">B21-B11</f>
        <v>13656</v>
      </c>
      <c r="C16" s="82">
        <f t="shared" si="0"/>
        <v>576218959</v>
      </c>
      <c r="D16" s="82">
        <f>+C16/B16</f>
        <v>42195.29576742824</v>
      </c>
      <c r="E16" s="82">
        <f aca="true" t="shared" si="1" ref="E16:F19">E21-E11</f>
        <v>1307789</v>
      </c>
      <c r="F16" s="82">
        <f t="shared" si="1"/>
        <v>2463680977</v>
      </c>
    </row>
    <row r="17" spans="1:6" ht="12.75">
      <c r="A17" s="5" t="s">
        <v>95</v>
      </c>
      <c r="B17" s="82">
        <f t="shared" si="0"/>
        <v>14301</v>
      </c>
      <c r="C17" s="82">
        <f t="shared" si="0"/>
        <v>582481473</v>
      </c>
      <c r="D17" s="82">
        <f>+C17/B17</f>
        <v>40730.12187958884</v>
      </c>
      <c r="E17" s="82">
        <f t="shared" si="1"/>
        <v>1320706</v>
      </c>
      <c r="F17" s="82">
        <f t="shared" si="1"/>
        <v>2515635928</v>
      </c>
    </row>
    <row r="18" spans="1:6" ht="12.75">
      <c r="A18" s="5" t="s">
        <v>198</v>
      </c>
      <c r="B18" s="82">
        <f t="shared" si="0"/>
        <v>14412</v>
      </c>
      <c r="C18" s="82">
        <f t="shared" si="0"/>
        <v>588168345</v>
      </c>
      <c r="D18" s="82">
        <f>D23-D13</f>
        <v>3603</v>
      </c>
      <c r="E18" s="82">
        <f t="shared" si="1"/>
        <v>1320560</v>
      </c>
      <c r="F18" s="82">
        <f t="shared" si="1"/>
        <v>2567546946</v>
      </c>
    </row>
    <row r="19" spans="1:6" ht="12.75">
      <c r="A19" s="5" t="s">
        <v>207</v>
      </c>
      <c r="B19" s="82">
        <f t="shared" si="0"/>
        <v>14091</v>
      </c>
      <c r="C19" s="82">
        <f t="shared" si="0"/>
        <v>556077571</v>
      </c>
      <c r="D19" s="82">
        <f>D24-D14</f>
        <v>3190</v>
      </c>
      <c r="E19" s="82">
        <f t="shared" si="1"/>
        <v>1277459</v>
      </c>
      <c r="F19" s="82">
        <f t="shared" si="1"/>
        <v>2663376264</v>
      </c>
    </row>
    <row r="20" spans="1:6" ht="12.75">
      <c r="A20" s="111" t="s">
        <v>10</v>
      </c>
      <c r="B20" s="111"/>
      <c r="C20" s="111"/>
      <c r="D20" s="111"/>
      <c r="E20" s="111"/>
      <c r="F20" s="111"/>
    </row>
    <row r="21" spans="1:6" ht="12.75">
      <c r="A21" s="5" t="s">
        <v>75</v>
      </c>
      <c r="B21" s="82">
        <v>18647</v>
      </c>
      <c r="C21" s="82">
        <v>751705658</v>
      </c>
      <c r="D21" s="82">
        <v>40312</v>
      </c>
      <c r="E21" s="82">
        <v>1700392</v>
      </c>
      <c r="F21" s="82">
        <v>2909051618</v>
      </c>
    </row>
    <row r="22" spans="1:6" ht="12.75">
      <c r="A22" s="5" t="s">
        <v>95</v>
      </c>
      <c r="B22" s="82">
        <v>19389</v>
      </c>
      <c r="C22" s="82">
        <v>762088713</v>
      </c>
      <c r="D22" s="82">
        <v>39305</v>
      </c>
      <c r="E22" s="82">
        <v>1715450</v>
      </c>
      <c r="F22" s="82">
        <v>2959698365</v>
      </c>
    </row>
    <row r="23" spans="1:6" ht="12.75">
      <c r="A23" s="5" t="s">
        <v>198</v>
      </c>
      <c r="B23" s="82">
        <v>19316</v>
      </c>
      <c r="C23" s="82">
        <v>764633493</v>
      </c>
      <c r="D23" s="82">
        <v>39585</v>
      </c>
      <c r="E23" s="82">
        <v>1693354</v>
      </c>
      <c r="F23" s="82">
        <v>2987045284</v>
      </c>
    </row>
    <row r="24" spans="1:6" ht="12.75">
      <c r="A24" s="5" t="s">
        <v>207</v>
      </c>
      <c r="B24" s="82">
        <v>19142</v>
      </c>
      <c r="C24" s="82">
        <v>733532390</v>
      </c>
      <c r="D24" s="82">
        <v>38320</v>
      </c>
      <c r="E24" s="82">
        <v>1660111</v>
      </c>
      <c r="F24" s="82">
        <v>3045079365</v>
      </c>
    </row>
    <row r="25" spans="1:6" ht="19.5" customHeight="1">
      <c r="A25" s="19"/>
      <c r="B25" s="115" t="s">
        <v>124</v>
      </c>
      <c r="C25" s="115"/>
      <c r="D25" s="115"/>
      <c r="E25" s="115"/>
      <c r="F25" s="115"/>
    </row>
    <row r="26" spans="2:6" ht="26.25" customHeight="1">
      <c r="B26" s="120" t="s">
        <v>35</v>
      </c>
      <c r="C26" s="120" t="s">
        <v>196</v>
      </c>
      <c r="D26" s="120" t="s">
        <v>122</v>
      </c>
      <c r="E26" s="120" t="s">
        <v>36</v>
      </c>
      <c r="F26" s="120" t="s">
        <v>37</v>
      </c>
    </row>
    <row r="27" spans="1:6" ht="4.5" customHeight="1">
      <c r="A27" s="19"/>
      <c r="B27" s="122"/>
      <c r="C27" s="121"/>
      <c r="D27" s="122"/>
      <c r="E27" s="122"/>
      <c r="F27" s="122"/>
    </row>
    <row r="28" spans="1:6" ht="14.25" customHeight="1">
      <c r="A28" s="5">
        <v>2007</v>
      </c>
      <c r="B28" s="82">
        <v>2018</v>
      </c>
      <c r="C28" s="82">
        <v>74460239</v>
      </c>
      <c r="D28" s="82">
        <v>36898</v>
      </c>
      <c r="E28" s="82">
        <v>105698</v>
      </c>
      <c r="F28" s="82">
        <v>45746416</v>
      </c>
    </row>
    <row r="29" spans="1:6" ht="14.25" customHeight="1">
      <c r="A29" s="5">
        <v>2008</v>
      </c>
      <c r="B29" s="82">
        <v>1947</v>
      </c>
      <c r="C29" s="82">
        <v>76095997</v>
      </c>
      <c r="D29" s="82">
        <v>39084</v>
      </c>
      <c r="E29" s="82">
        <v>101156</v>
      </c>
      <c r="F29" s="82">
        <v>45025270</v>
      </c>
    </row>
    <row r="30" spans="1:6" ht="14.25" customHeight="1">
      <c r="A30" s="5" t="s">
        <v>198</v>
      </c>
      <c r="B30" s="82">
        <v>1853</v>
      </c>
      <c r="C30" s="82">
        <v>77338335</v>
      </c>
      <c r="D30" s="82">
        <v>41737</v>
      </c>
      <c r="E30" s="82">
        <v>96624</v>
      </c>
      <c r="F30" s="82">
        <v>44474916</v>
      </c>
    </row>
    <row r="31" spans="1:6" ht="14.25" customHeight="1">
      <c r="A31" s="5" t="s">
        <v>207</v>
      </c>
      <c r="B31" s="82">
        <v>1909</v>
      </c>
      <c r="C31" s="82">
        <v>74562236</v>
      </c>
      <c r="D31" s="82">
        <v>39058</v>
      </c>
      <c r="E31" s="82">
        <v>99367</v>
      </c>
      <c r="F31" s="82">
        <v>41401289</v>
      </c>
    </row>
    <row r="32" spans="1:6" ht="14.25" customHeight="1">
      <c r="A32" s="111" t="s">
        <v>42</v>
      </c>
      <c r="B32" s="111"/>
      <c r="C32" s="111"/>
      <c r="D32" s="111"/>
      <c r="E32" s="111"/>
      <c r="F32" s="111"/>
    </row>
    <row r="33" spans="1:6" ht="14.25" customHeight="1">
      <c r="A33" s="5" t="s">
        <v>75</v>
      </c>
      <c r="B33" s="82">
        <v>10161</v>
      </c>
      <c r="C33" s="82">
        <v>400277231</v>
      </c>
      <c r="D33" s="82">
        <v>39395</v>
      </c>
      <c r="E33" s="82">
        <v>583293</v>
      </c>
      <c r="F33" s="82">
        <v>254060467</v>
      </c>
    </row>
    <row r="34" spans="1:6" ht="14.25" customHeight="1">
      <c r="A34" s="5" t="s">
        <v>95</v>
      </c>
      <c r="B34" s="82">
        <v>10327</v>
      </c>
      <c r="C34" s="82">
        <v>407579218</v>
      </c>
      <c r="D34" s="82">
        <v>39466</v>
      </c>
      <c r="E34" s="82">
        <v>591704</v>
      </c>
      <c r="F34" s="82">
        <v>254517780</v>
      </c>
    </row>
    <row r="35" spans="1:6" ht="14.25" customHeight="1">
      <c r="A35" s="5" t="s">
        <v>198</v>
      </c>
      <c r="B35" s="82">
        <v>9895</v>
      </c>
      <c r="C35" s="82">
        <v>405822750</v>
      </c>
      <c r="D35" s="82">
        <v>41015</v>
      </c>
      <c r="E35" s="82">
        <v>560861</v>
      </c>
      <c r="F35" s="82">
        <v>244742439</v>
      </c>
    </row>
    <row r="36" spans="1:6" ht="14.25" customHeight="1">
      <c r="A36" s="5" t="s">
        <v>207</v>
      </c>
      <c r="B36" s="82">
        <v>10404</v>
      </c>
      <c r="C36" s="82">
        <v>407884413</v>
      </c>
      <c r="D36" s="82">
        <v>39206</v>
      </c>
      <c r="E36" s="82">
        <v>585635</v>
      </c>
      <c r="F36" s="82">
        <v>228705154</v>
      </c>
    </row>
    <row r="37" spans="1:6" ht="14.25" customHeight="1">
      <c r="A37" s="111" t="s">
        <v>9</v>
      </c>
      <c r="B37" s="111"/>
      <c r="C37" s="111"/>
      <c r="D37" s="111"/>
      <c r="E37" s="111"/>
      <c r="F37" s="111"/>
    </row>
    <row r="38" spans="1:6" ht="12.75">
      <c r="A38" s="5" t="s">
        <v>75</v>
      </c>
      <c r="B38" s="82">
        <f>B41-B33</f>
        <v>16958</v>
      </c>
      <c r="C38" s="82">
        <f>C41-C33</f>
        <v>673292692</v>
      </c>
      <c r="D38" s="82">
        <f>+C38/B38</f>
        <v>39703.54357825215</v>
      </c>
      <c r="E38" s="82">
        <f>E41-E33</f>
        <v>1227245</v>
      </c>
      <c r="F38" s="82">
        <f>F41-F33</f>
        <v>669299234</v>
      </c>
    </row>
    <row r="39" spans="1:6" ht="12.75">
      <c r="A39" s="5" t="s">
        <v>207</v>
      </c>
      <c r="B39" s="82">
        <f>B44-B36</f>
        <v>16709</v>
      </c>
      <c r="C39" s="82">
        <f>C44-C36</f>
        <v>688759541</v>
      </c>
      <c r="D39" s="82">
        <f>D44-D36</f>
        <v>1241</v>
      </c>
      <c r="E39" s="82">
        <f>E44-E36</f>
        <v>1225951</v>
      </c>
      <c r="F39" s="82">
        <f>F44-F36</f>
        <v>679340468</v>
      </c>
    </row>
    <row r="40" spans="1:6" ht="12.75">
      <c r="A40" s="111" t="s">
        <v>10</v>
      </c>
      <c r="B40" s="111"/>
      <c r="C40" s="111"/>
      <c r="D40" s="111"/>
      <c r="E40" s="111"/>
      <c r="F40" s="111"/>
    </row>
    <row r="41" spans="1:6" ht="12.75">
      <c r="A41" s="5" t="s">
        <v>75</v>
      </c>
      <c r="B41" s="82">
        <v>27119</v>
      </c>
      <c r="C41" s="82">
        <v>1073569923</v>
      </c>
      <c r="D41" s="82">
        <v>39588</v>
      </c>
      <c r="E41" s="82">
        <v>1810538</v>
      </c>
      <c r="F41" s="82">
        <v>923359701</v>
      </c>
    </row>
    <row r="42" spans="1:6" ht="12.75">
      <c r="A42" s="5" t="s">
        <v>95</v>
      </c>
      <c r="B42" s="82">
        <v>27761</v>
      </c>
      <c r="C42" s="82">
        <v>1099814027</v>
      </c>
      <c r="D42" s="82">
        <v>39617</v>
      </c>
      <c r="E42" s="82">
        <v>1857153</v>
      </c>
      <c r="F42" s="82">
        <v>922049942</v>
      </c>
    </row>
    <row r="43" spans="1:6" ht="12.75">
      <c r="A43" s="5" t="s">
        <v>198</v>
      </c>
      <c r="B43" s="82">
        <v>26920</v>
      </c>
      <c r="C43" s="82">
        <v>1087015251</v>
      </c>
      <c r="D43" s="82">
        <v>40379</v>
      </c>
      <c r="E43" s="82">
        <v>1787762</v>
      </c>
      <c r="F43" s="82">
        <v>912242726</v>
      </c>
    </row>
    <row r="44" spans="1:6" ht="12.75">
      <c r="A44" s="80" t="s">
        <v>207</v>
      </c>
      <c r="B44" s="83">
        <v>27113</v>
      </c>
      <c r="C44" s="83">
        <v>1096643954</v>
      </c>
      <c r="D44" s="83">
        <v>40447</v>
      </c>
      <c r="E44" s="83">
        <v>1811586</v>
      </c>
      <c r="F44" s="83">
        <v>908045622</v>
      </c>
    </row>
    <row r="45" ht="12.75" customHeight="1">
      <c r="A45" s="6" t="s">
        <v>112</v>
      </c>
    </row>
    <row r="46" ht="12.75">
      <c r="A46" s="6" t="s">
        <v>199</v>
      </c>
    </row>
  </sheetData>
  <sheetProtection/>
  <mergeCells count="20">
    <mergeCell ref="A37:F37"/>
    <mergeCell ref="A40:F40"/>
    <mergeCell ref="B26:B27"/>
    <mergeCell ref="C26:C27"/>
    <mergeCell ref="A32:F32"/>
    <mergeCell ref="F3:F4"/>
    <mergeCell ref="D26:D27"/>
    <mergeCell ref="E26:E27"/>
    <mergeCell ref="F26:F27"/>
    <mergeCell ref="B25:F25"/>
    <mergeCell ref="C3:C4"/>
    <mergeCell ref="B3:B4"/>
    <mergeCell ref="A20:F20"/>
    <mergeCell ref="D3:D4"/>
    <mergeCell ref="A1:F1"/>
    <mergeCell ref="A5:F5"/>
    <mergeCell ref="A10:F10"/>
    <mergeCell ref="A15:F15"/>
    <mergeCell ref="B2:F2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Rosalia Giambrone</cp:lastModifiedBy>
  <cp:lastPrinted>2012-10-31T10:13:51Z</cp:lastPrinted>
  <dcterms:created xsi:type="dcterms:W3CDTF">2006-09-08T10:07:35Z</dcterms:created>
  <dcterms:modified xsi:type="dcterms:W3CDTF">2012-10-31T10:46:36Z</dcterms:modified>
  <cp:category/>
  <cp:version/>
  <cp:contentType/>
  <cp:contentStatus/>
</cp:coreProperties>
</file>