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1340" windowHeight="6285" tabRatio="602" activeTab="4"/>
  </bookViews>
  <sheets>
    <sheet name="Tab.17.5segue" sheetId="1" r:id="rId1"/>
    <sheet name="Tab.17.5" sheetId="2" r:id="rId2"/>
    <sheet name="Tab.17.4" sheetId="3" r:id="rId3"/>
    <sheet name="Tab.17.3" sheetId="4" r:id="rId4"/>
    <sheet name="Tab.17.2" sheetId="5" r:id="rId5"/>
    <sheet name="Tab.17.1" sheetId="6" r:id="rId6"/>
  </sheets>
  <definedNames>
    <definedName name="TABLE" localSheetId="3">'Tab.17.3'!$B$29:$E$29</definedName>
  </definedNames>
  <calcPr fullCalcOnLoad="1"/>
</workbook>
</file>

<file path=xl/sharedStrings.xml><?xml version="1.0" encoding="utf-8"?>
<sst xmlns="http://schemas.openxmlformats.org/spreadsheetml/2006/main" count="188" uniqueCount="61">
  <si>
    <t>Produzione lorda</t>
  </si>
  <si>
    <t>Produzione netta</t>
  </si>
  <si>
    <t>Totale</t>
  </si>
  <si>
    <t>Agricoltura</t>
  </si>
  <si>
    <t>Industria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</si>
  <si>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</si>
  <si>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</si>
  <si>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</si>
  <si>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</si>
  <si>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</si>
  <si>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</si>
  <si>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</si>
  <si>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</si>
  <si>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</si>
  <si>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</si>
  <si>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</si>
  <si>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Usi domestici</t>
  </si>
  <si>
    <t>Produttori</t>
  </si>
  <si>
    <t>Terziario*</t>
  </si>
  <si>
    <t>Sud-Isole</t>
  </si>
  <si>
    <t>Nord-Centro</t>
  </si>
  <si>
    <t>Termo-elettrica</t>
  </si>
  <si>
    <t>Idro-elettrica</t>
  </si>
  <si>
    <t>Auto-produttori</t>
  </si>
  <si>
    <t>Alimentari e affini</t>
  </si>
  <si>
    <t>Carta, editoria</t>
  </si>
  <si>
    <t>Non metalliferi</t>
  </si>
  <si>
    <t>Metallurgiche</t>
  </si>
  <si>
    <t>Mezzi di trasporto</t>
  </si>
  <si>
    <t>Legno e altre</t>
  </si>
  <si>
    <t>Fonte: Elaborazione su dati Movimprese</t>
  </si>
  <si>
    <t>Extra rete</t>
  </si>
  <si>
    <t>Rete
autostradale</t>
  </si>
  <si>
    <t>Rete
ordinaria</t>
  </si>
  <si>
    <t>Italia = 100</t>
  </si>
  <si>
    <t>Petrolchi-miche</t>
  </si>
  <si>
    <t>Metalmec-caniche</t>
  </si>
  <si>
    <t>Fonte energetica</t>
  </si>
  <si>
    <t>Denso BTZ*</t>
  </si>
  <si>
    <t>(*) Basso Tenore di Zolfo</t>
  </si>
  <si>
    <t>Tavola 17.1   Produzione di energia elettrica per fonte utilizzata</t>
  </si>
  <si>
    <t>Tavola 17.5  Imprese manifatturiere attive iscritte nei registri CCIAA</t>
  </si>
  <si>
    <r>
      <t xml:space="preserve">Tavola 17.5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Imprese manifatturiere attive iscritte nei registri CCIAA</t>
    </r>
  </si>
  <si>
    <t>e categoria di produttori (in milioni di kWh)</t>
  </si>
  <si>
    <t>Tavola 17.2  Consumi di energia elettrica (in milioni di kWh)</t>
  </si>
  <si>
    <t>Tavola 17.3  Vendite di benzina (in tonnellate)</t>
  </si>
  <si>
    <t>Tavola 17.4 Vendite di Gasolio per autotrazione e Olio combustibile (in tonnellate)</t>
  </si>
  <si>
    <t>Gasolio</t>
  </si>
  <si>
    <t>Olio combustibile</t>
  </si>
  <si>
    <t>Tessili abbigliamento pelli</t>
  </si>
  <si>
    <t>2007</t>
  </si>
  <si>
    <t>Fonte: Elaborazione su dati Ministero dello Sviluppo Economico</t>
  </si>
  <si>
    <t>2008</t>
  </si>
  <si>
    <t>2009</t>
  </si>
  <si>
    <t>* Per le sole province: valori al netto dei consumi FS per trazione</t>
  </si>
  <si>
    <t>2010</t>
  </si>
  <si>
    <t>-</t>
  </si>
  <si>
    <t>2011</t>
  </si>
  <si>
    <t>Ripartizioni - 2011</t>
  </si>
  <si>
    <t>Province - 2011</t>
  </si>
  <si>
    <t>Fonte: Elaborazione su dati TERNA S.p.A. - Rete Elettrica Nazionale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</si>
</sst>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"/>
    <numFmt numFmtId="173" formatCode="#,##0.000"/>
    <numFmt numFmtId="174" formatCode="General_)"/>
    <numFmt numFmtId="175" formatCode="_-* #,##0.00_-;\-* #,##0.00_-;_-* &quot;-&quot;_-;_-@_-"/>
    <numFmt numFmtId="176" formatCode="_-* #,##0.0_-;\-* #,##0.0_-;_-* &quot;-&quot;_-;_-@_-"/>
    <numFmt numFmtId="177" formatCode="#,##0.0_ ;\-#,##0.0\ 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#"/>
    <numFmt numFmtId="189" formatCode="_-* #,##0.0_-;\-* #,##0.0_-;_-* &quot;-&quot;??_-;_-@_-"/>
    <numFmt numFmtId="190" formatCode="_-* #,##0.0_-;\-* #,##0.0_-;_-* &quot;-&quot;?_-;_-@_-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44" applyNumberFormat="1" applyFont="1" applyFill="1" applyBorder="1" applyAlignment="1">
      <alignment horizontal="right" indent="1"/>
    </xf>
    <xf numFmtId="171" fontId="4" fillId="0" borderId="0" xfId="0" applyNumberFormat="1" applyFont="1" applyBorder="1" applyAlignment="1">
      <alignment horizontal="right" indent="1"/>
    </xf>
    <xf numFmtId="170" fontId="0" fillId="0" borderId="0" xfId="44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89" fontId="0" fillId="0" borderId="0" xfId="43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43" fontId="0" fillId="0" borderId="0" xfId="43" applyFont="1" applyFill="1" applyBorder="1" applyAlignment="1">
      <alignment horizontal="right" indent="1"/>
    </xf>
    <xf numFmtId="43" fontId="0" fillId="0" borderId="0" xfId="43" applyFont="1" applyBorder="1" applyAlignment="1">
      <alignment horizontal="right"/>
    </xf>
    <xf numFmtId="170" fontId="0" fillId="0" borderId="0" xfId="0" applyNumberFormat="1" applyFont="1" applyAlignment="1">
      <alignment/>
    </xf>
    <xf numFmtId="177" fontId="0" fillId="0" borderId="0" xfId="44" applyNumberFormat="1" applyFont="1" applyFill="1" applyBorder="1" applyAlignment="1">
      <alignment horizontal="right" indent="1"/>
    </xf>
    <xf numFmtId="172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37160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000125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00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95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46386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2.7109375" style="3" customWidth="1"/>
    <col min="2" max="6" width="11.7109375" style="3" customWidth="1"/>
    <col min="7" max="16384" width="9.140625" style="3" customWidth="1"/>
  </cols>
  <sheetData>
    <row r="1" spans="1:5" ht="24.75" customHeight="1">
      <c r="A1" s="2" t="s">
        <v>42</v>
      </c>
      <c r="B1" s="1"/>
      <c r="C1" s="1"/>
      <c r="D1" s="1"/>
      <c r="E1" s="1"/>
    </row>
    <row r="2" spans="1:6" ht="44.25" customHeight="1">
      <c r="A2" s="15"/>
      <c r="B2" s="16" t="s">
        <v>27</v>
      </c>
      <c r="C2" s="16" t="s">
        <v>36</v>
      </c>
      <c r="D2" s="16" t="s">
        <v>28</v>
      </c>
      <c r="E2" s="16" t="s">
        <v>29</v>
      </c>
      <c r="F2" s="16" t="s">
        <v>2</v>
      </c>
    </row>
    <row r="3" spans="1:6" ht="21.75" customHeight="1">
      <c r="A3" s="34" t="s">
        <v>5</v>
      </c>
      <c r="B3" s="34"/>
      <c r="C3" s="34"/>
      <c r="D3" s="34"/>
      <c r="E3" s="34"/>
      <c r="F3" s="34"/>
    </row>
    <row r="4" spans="1:11" ht="12.75" customHeight="1">
      <c r="A4" s="4" t="s">
        <v>50</v>
      </c>
      <c r="B4" s="23">
        <f>149+5617</f>
        <v>5766</v>
      </c>
      <c r="C4" s="23">
        <f>1539+274+755+293+1575</f>
        <v>4436</v>
      </c>
      <c r="D4" s="23">
        <f>139+583</f>
        <v>722</v>
      </c>
      <c r="E4" s="23">
        <f>F4-(D4+C4+B4+'Tab.17.5'!B4+'Tab.17.5'!C4+'Tab.17.5'!D4+'Tab.17.5'!E4+'Tab.17.5'!F4)</f>
        <v>6660</v>
      </c>
      <c r="F4" s="23">
        <v>37688</v>
      </c>
      <c r="H4" s="26"/>
      <c r="I4" s="26"/>
      <c r="J4" s="26"/>
      <c r="K4" s="26"/>
    </row>
    <row r="5" spans="1:11" ht="12.75" customHeight="1">
      <c r="A5" s="4" t="s">
        <v>52</v>
      </c>
      <c r="B5" s="23">
        <v>5807</v>
      </c>
      <c r="C5" s="23">
        <v>4397</v>
      </c>
      <c r="D5" s="23">
        <v>760</v>
      </c>
      <c r="E5" s="23">
        <f>F5-(D5+C5+B5+'Tab.17.5'!B5+'Tab.17.5'!C5+'Tab.17.5'!D5+'Tab.17.5'!E5+'Tab.17.5'!F5)</f>
        <v>6424</v>
      </c>
      <c r="F5" s="23">
        <v>37590</v>
      </c>
      <c r="H5" s="26"/>
      <c r="I5" s="26"/>
      <c r="J5" s="26"/>
      <c r="K5" s="26"/>
    </row>
    <row r="6" spans="1:11" ht="12.75" customHeight="1">
      <c r="A6" s="4" t="s">
        <v>53</v>
      </c>
      <c r="B6" s="23">
        <v>5679</v>
      </c>
      <c r="C6" s="23">
        <v>3041</v>
      </c>
      <c r="D6" s="23">
        <v>673</v>
      </c>
      <c r="E6" s="23">
        <f>F6-(D6+C6+B6+'Tab.17.5'!B6+'Tab.17.5'!C6+'Tab.17.5'!D6+'Tab.17.5'!E6+'Tab.17.5'!F6)</f>
        <v>6498</v>
      </c>
      <c r="F6" s="23">
        <v>30897</v>
      </c>
      <c r="H6" s="26"/>
      <c r="I6" s="26"/>
      <c r="J6" s="26"/>
      <c r="K6" s="26"/>
    </row>
    <row r="7" spans="1:11" ht="12.75" customHeight="1">
      <c r="A7" s="4" t="s">
        <v>55</v>
      </c>
      <c r="B7" s="23">
        <v>5670</v>
      </c>
      <c r="C7" s="23">
        <v>1931</v>
      </c>
      <c r="D7" s="23">
        <v>658</v>
      </c>
      <c r="E7" s="23">
        <f>F7-(D7+C7+B7+'Tab.17.5'!B7+'Tab.17.5'!C7+'Tab.17.5'!D7+'Tab.17.5'!E7+'Tab.17.5'!F7)</f>
        <v>7503</v>
      </c>
      <c r="F7" s="23">
        <v>30667</v>
      </c>
      <c r="H7" s="26"/>
      <c r="I7" s="26"/>
      <c r="J7" s="26"/>
      <c r="K7" s="26"/>
    </row>
    <row r="8" spans="1:11" ht="12.75" customHeight="1">
      <c r="A8" s="4" t="s">
        <v>57</v>
      </c>
      <c r="B8" s="23">
        <v>5566</v>
      </c>
      <c r="C8" s="23">
        <v>1863</v>
      </c>
      <c r="D8" s="23">
        <v>650</v>
      </c>
      <c r="E8" s="23">
        <f>F8-(D8+C8+B8+'Tab.17.5'!B8+'Tab.17.5'!C8+'Tab.17.5'!D8+'Tab.17.5'!E8+'Tab.17.5'!F8)</f>
        <v>7303</v>
      </c>
      <c r="F8" s="23">
        <v>29931</v>
      </c>
      <c r="H8" s="26"/>
      <c r="I8" s="26"/>
      <c r="J8" s="26"/>
      <c r="K8" s="26"/>
    </row>
    <row r="9" spans="1:6" ht="21.75" customHeight="1">
      <c r="A9" s="35" t="s">
        <v>59</v>
      </c>
      <c r="B9" s="35"/>
      <c r="C9" s="35"/>
      <c r="D9" s="35"/>
      <c r="E9" s="35"/>
      <c r="F9" s="35"/>
    </row>
    <row r="10" spans="1:6" ht="12.75" customHeight="1">
      <c r="A10" s="6" t="s">
        <v>7</v>
      </c>
      <c r="B10" s="23">
        <v>435</v>
      </c>
      <c r="C10" s="23">
        <v>123</v>
      </c>
      <c r="D10" s="23">
        <v>36</v>
      </c>
      <c r="E10" s="23">
        <f>F10-(D10+C10+B10+'Tab.17.5'!B10+'Tab.17.5'!C10+'Tab.17.5'!D10+'Tab.17.5'!E10+'Tab.17.5'!F10)</f>
        <v>486</v>
      </c>
      <c r="F10" s="23">
        <v>2235</v>
      </c>
    </row>
    <row r="11" spans="1:6" ht="12.75" customHeight="1">
      <c r="A11" s="6" t="s">
        <v>8</v>
      </c>
      <c r="B11" s="23">
        <v>429</v>
      </c>
      <c r="C11" s="23">
        <v>105</v>
      </c>
      <c r="D11" s="23">
        <v>26</v>
      </c>
      <c r="E11" s="23">
        <f>F11-(D11+C11+B11+'Tab.17.5'!B11+'Tab.17.5'!C11+'Tab.17.5'!D11+'Tab.17.5'!E11+'Tab.17.5'!F11)</f>
        <v>322</v>
      </c>
      <c r="F11" s="23">
        <v>1756</v>
      </c>
    </row>
    <row r="12" spans="1:6" ht="12.75" customHeight="1">
      <c r="A12" s="6" t="s">
        <v>9</v>
      </c>
      <c r="B12" s="23">
        <v>1251</v>
      </c>
      <c r="C12" s="23">
        <v>503</v>
      </c>
      <c r="D12" s="23">
        <v>95</v>
      </c>
      <c r="E12" s="23">
        <f>F12-(D12+C12+B12+'Tab.17.5'!B12+'Tab.17.5'!C12+'Tab.17.5'!D12+'Tab.17.5'!E12+'Tab.17.5'!F12)</f>
        <v>1810</v>
      </c>
      <c r="F12" s="23">
        <v>6897</v>
      </c>
    </row>
    <row r="13" spans="1:6" ht="12.75" customHeight="1">
      <c r="A13" s="6" t="s">
        <v>10</v>
      </c>
      <c r="B13" s="23">
        <v>199</v>
      </c>
      <c r="C13" s="23">
        <v>62</v>
      </c>
      <c r="D13" s="23">
        <v>3</v>
      </c>
      <c r="E13" s="23">
        <f>F13-(D13+C13+B13+'Tab.17.5'!B13+'Tab.17.5'!C13+'Tab.17.5'!D13+'Tab.17.5'!E13+'Tab.17.5'!F13)</f>
        <v>239</v>
      </c>
      <c r="F13" s="23">
        <v>1054</v>
      </c>
    </row>
    <row r="14" spans="1:6" ht="12.75" customHeight="1">
      <c r="A14" s="6" t="s">
        <v>11</v>
      </c>
      <c r="B14" s="23">
        <v>749</v>
      </c>
      <c r="C14" s="23">
        <v>234</v>
      </c>
      <c r="D14" s="23">
        <v>150</v>
      </c>
      <c r="E14" s="23">
        <f>F14-(D14+C14+B14+'Tab.17.5'!B14+'Tab.17.5'!C14+'Tab.17.5'!D14+'Tab.17.5'!E14+'Tab.17.5'!F14)</f>
        <v>1082</v>
      </c>
      <c r="F14" s="23">
        <v>4105</v>
      </c>
    </row>
    <row r="15" spans="1:6" ht="12.75" customHeight="1">
      <c r="A15" s="6" t="s">
        <v>12</v>
      </c>
      <c r="B15" s="23">
        <v>1063</v>
      </c>
      <c r="C15" s="23">
        <v>326</v>
      </c>
      <c r="D15" s="23">
        <v>140</v>
      </c>
      <c r="E15" s="23">
        <f>F15-(D15+C15+B15+'Tab.17.5'!B15+'Tab.17.5'!C15+'Tab.17.5'!D15+'Tab.17.5'!E15+'Tab.17.5'!F15)</f>
        <v>1670</v>
      </c>
      <c r="F15" s="23">
        <v>6470</v>
      </c>
    </row>
    <row r="16" spans="1:6" ht="12.75" customHeight="1">
      <c r="A16" s="6" t="s">
        <v>13</v>
      </c>
      <c r="B16" s="23">
        <v>385</v>
      </c>
      <c r="C16" s="23">
        <v>140</v>
      </c>
      <c r="D16" s="23">
        <v>52</v>
      </c>
      <c r="E16" s="23">
        <f>F16-(D16+C16+B16+'Tab.17.5'!B16+'Tab.17.5'!C16+'Tab.17.5'!D16+'Tab.17.5'!E16+'Tab.17.5'!F16)</f>
        <v>550</v>
      </c>
      <c r="F16" s="23">
        <v>2140</v>
      </c>
    </row>
    <row r="17" spans="1:6" ht="12.75" customHeight="1">
      <c r="A17" s="6" t="s">
        <v>14</v>
      </c>
      <c r="B17" s="23">
        <v>595</v>
      </c>
      <c r="C17" s="23">
        <v>174</v>
      </c>
      <c r="D17" s="23">
        <v>57</v>
      </c>
      <c r="E17" s="23">
        <f>F17-(D17+C17+B17+'Tab.17.5'!B17+'Tab.17.5'!C17+'Tab.17.5'!D17+'Tab.17.5'!E17+'Tab.17.5'!F17)</f>
        <v>500</v>
      </c>
      <c r="F17" s="23">
        <v>2319</v>
      </c>
    </row>
    <row r="18" spans="1:6" ht="12.75" customHeight="1">
      <c r="A18" s="6" t="s">
        <v>15</v>
      </c>
      <c r="B18" s="23">
        <v>460</v>
      </c>
      <c r="C18" s="23">
        <v>196</v>
      </c>
      <c r="D18" s="23">
        <v>91</v>
      </c>
      <c r="E18" s="23">
        <f>F18-(D18+C18+B18+'Tab.17.5'!B18+'Tab.17.5'!C18+'Tab.17.5'!D18+'Tab.17.5'!E18+'Tab.17.5'!F18)</f>
        <v>703</v>
      </c>
      <c r="F18" s="23">
        <v>2955</v>
      </c>
    </row>
    <row r="19" spans="1:6" ht="21.75" customHeight="1">
      <c r="A19" s="35" t="s">
        <v>58</v>
      </c>
      <c r="B19" s="35"/>
      <c r="C19" s="35"/>
      <c r="D19" s="35"/>
      <c r="E19" s="35"/>
      <c r="F19" s="35"/>
    </row>
    <row r="20" spans="1:6" ht="18" customHeight="1">
      <c r="A20" s="6" t="s">
        <v>19</v>
      </c>
      <c r="B20" s="23">
        <v>25921</v>
      </c>
      <c r="C20" s="23">
        <v>9525</v>
      </c>
      <c r="D20" s="23">
        <v>2435</v>
      </c>
      <c r="E20" s="23">
        <f>F20-(D20+C20+B20+'Tab.17.5'!B20+'Tab.17.5'!C20+'Tab.17.5'!D20+'Tab.17.5'!E20+'Tab.17.5'!F20)</f>
        <v>34729</v>
      </c>
      <c r="F20" s="23">
        <v>143780</v>
      </c>
    </row>
    <row r="21" spans="1:6" ht="12.75" customHeight="1">
      <c r="A21" s="6" t="s">
        <v>20</v>
      </c>
      <c r="B21" s="23">
        <f>B22-B20</f>
        <v>85759</v>
      </c>
      <c r="C21" s="23">
        <f>C22-C20</f>
        <v>48933</v>
      </c>
      <c r="D21" s="23">
        <f>D22-D20</f>
        <v>7725</v>
      </c>
      <c r="E21" s="23">
        <f>F21-(D21+C21+B21+'Tab.17.5'!B21+'Tab.17.5'!C21+'Tab.17.5'!D21+'Tab.17.5'!E21+'Tab.17.5'!F21)</f>
        <v>100713</v>
      </c>
      <c r="F21" s="23">
        <f>F22-F20</f>
        <v>394567</v>
      </c>
    </row>
    <row r="22" spans="1:6" s="8" customFormat="1" ht="12.75" customHeight="1">
      <c r="A22" s="6" t="s">
        <v>6</v>
      </c>
      <c r="B22" s="23">
        <v>111680</v>
      </c>
      <c r="C22" s="23">
        <v>58458</v>
      </c>
      <c r="D22" s="23">
        <v>10160</v>
      </c>
      <c r="E22" s="23">
        <f>F22-(D22+C22+B22+'Tab.17.5'!B22+'Tab.17.5'!C22+'Tab.17.5'!D22+'Tab.17.5'!E22+'Tab.17.5'!F22)</f>
        <v>135442</v>
      </c>
      <c r="F22" s="23">
        <v>538347</v>
      </c>
    </row>
    <row r="23" spans="1:6" s="8" customFormat="1" ht="24.75" customHeight="1">
      <c r="A23" s="9" t="s">
        <v>34</v>
      </c>
      <c r="B23" s="22">
        <f>B8/B22*100</f>
        <v>4.983882521489972</v>
      </c>
      <c r="C23" s="22">
        <f>C8/C22*100</f>
        <v>3.186903417838448</v>
      </c>
      <c r="D23" s="22">
        <f>D8/D22*100</f>
        <v>6.397637795275591</v>
      </c>
      <c r="E23" s="22">
        <f>E8/E22*100</f>
        <v>5.391975901123728</v>
      </c>
      <c r="F23" s="22">
        <f>F8/F22*100</f>
        <v>5.559796933947807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2.140625" style="3" customWidth="1"/>
    <col min="2" max="2" width="11.7109375" style="3" customWidth="1"/>
    <col min="3" max="3" width="12.28125" style="3" customWidth="1"/>
    <col min="4" max="6" width="11.7109375" style="3" customWidth="1"/>
    <col min="7" max="16384" width="9.140625" style="3" customWidth="1"/>
  </cols>
  <sheetData>
    <row r="1" spans="1:5" ht="24.75" customHeight="1">
      <c r="A1" s="2" t="s">
        <v>41</v>
      </c>
      <c r="B1" s="1"/>
      <c r="C1" s="1"/>
      <c r="D1" s="1"/>
      <c r="E1" s="1"/>
    </row>
    <row r="2" spans="1:6" ht="44.25" customHeight="1">
      <c r="A2" s="15"/>
      <c r="B2" s="16" t="s">
        <v>24</v>
      </c>
      <c r="C2" s="16" t="s">
        <v>49</v>
      </c>
      <c r="D2" s="16" t="s">
        <v>25</v>
      </c>
      <c r="E2" s="16" t="s">
        <v>35</v>
      </c>
      <c r="F2" s="16" t="s">
        <v>26</v>
      </c>
    </row>
    <row r="3" spans="1:6" ht="21.75" customHeight="1">
      <c r="A3" s="34" t="s">
        <v>5</v>
      </c>
      <c r="B3" s="34"/>
      <c r="C3" s="34"/>
      <c r="D3" s="34"/>
      <c r="E3" s="34"/>
      <c r="F3" s="34"/>
    </row>
    <row r="4" spans="1:11" ht="12.75" customHeight="1">
      <c r="A4" s="4" t="s">
        <v>50</v>
      </c>
      <c r="B4" s="23">
        <v>11394</v>
      </c>
      <c r="C4" s="23">
        <f>664+1463+279</f>
        <v>2406</v>
      </c>
      <c r="D4" s="23">
        <f>214+1855</f>
        <v>2069</v>
      </c>
      <c r="E4" s="23">
        <f>29+357</f>
        <v>386</v>
      </c>
      <c r="F4" s="23">
        <f>420+3429</f>
        <v>3849</v>
      </c>
      <c r="H4" s="26"/>
      <c r="I4" s="26"/>
      <c r="J4" s="26"/>
      <c r="K4" s="26"/>
    </row>
    <row r="5" spans="1:11" ht="12.75" customHeight="1">
      <c r="A5" s="4" t="s">
        <v>52</v>
      </c>
      <c r="B5" s="23">
        <v>11514</v>
      </c>
      <c r="C5" s="23">
        <v>2364</v>
      </c>
      <c r="D5" s="23">
        <v>2070</v>
      </c>
      <c r="E5" s="23">
        <v>397</v>
      </c>
      <c r="F5" s="23">
        <v>3857</v>
      </c>
      <c r="H5" s="26"/>
      <c r="I5" s="26"/>
      <c r="J5" s="26"/>
      <c r="K5" s="26"/>
    </row>
    <row r="6" spans="1:11" ht="12.75" customHeight="1">
      <c r="A6" s="4" t="s">
        <v>53</v>
      </c>
      <c r="B6" s="23">
        <v>7082</v>
      </c>
      <c r="C6" s="23">
        <v>2268</v>
      </c>
      <c r="D6" s="23">
        <v>1506</v>
      </c>
      <c r="E6" s="23">
        <v>378</v>
      </c>
      <c r="F6" s="23">
        <v>3772</v>
      </c>
      <c r="H6" s="26"/>
      <c r="I6" s="26"/>
      <c r="J6" s="26"/>
      <c r="K6" s="26"/>
    </row>
    <row r="7" spans="1:11" ht="12.75" customHeight="1">
      <c r="A7" s="4" t="s">
        <v>55</v>
      </c>
      <c r="B7" s="23">
        <v>7130</v>
      </c>
      <c r="C7" s="23">
        <v>2173</v>
      </c>
      <c r="D7" s="23">
        <v>1516</v>
      </c>
      <c r="E7" s="23">
        <v>378</v>
      </c>
      <c r="F7" s="23">
        <v>3708</v>
      </c>
      <c r="H7" s="26"/>
      <c r="I7" s="26"/>
      <c r="J7" s="26"/>
      <c r="K7" s="26"/>
    </row>
    <row r="8" spans="1:11" ht="12.75" customHeight="1">
      <c r="A8" s="4" t="s">
        <v>57</v>
      </c>
      <c r="B8" s="23">
        <v>7052</v>
      </c>
      <c r="C8" s="23">
        <v>2041</v>
      </c>
      <c r="D8" s="23">
        <v>1500</v>
      </c>
      <c r="E8" s="23">
        <v>352</v>
      </c>
      <c r="F8" s="23">
        <v>3604</v>
      </c>
      <c r="H8" s="26"/>
      <c r="I8" s="26"/>
      <c r="J8" s="26"/>
      <c r="K8" s="26"/>
    </row>
    <row r="9" spans="1:6" ht="21.75" customHeight="1">
      <c r="A9" s="35" t="s">
        <v>59</v>
      </c>
      <c r="B9" s="35"/>
      <c r="C9" s="35"/>
      <c r="D9" s="35"/>
      <c r="E9" s="35"/>
      <c r="F9" s="35"/>
    </row>
    <row r="10" spans="1:6" ht="12.75" customHeight="1">
      <c r="A10" s="6" t="s">
        <v>7</v>
      </c>
      <c r="B10" s="23">
        <v>651</v>
      </c>
      <c r="C10" s="23">
        <v>91</v>
      </c>
      <c r="D10" s="23">
        <v>108</v>
      </c>
      <c r="E10" s="23">
        <v>23</v>
      </c>
      <c r="F10" s="23">
        <v>282</v>
      </c>
    </row>
    <row r="11" spans="1:6" ht="12.75" customHeight="1">
      <c r="A11" s="6" t="s">
        <v>8</v>
      </c>
      <c r="B11" s="23">
        <v>434</v>
      </c>
      <c r="C11" s="23">
        <v>127</v>
      </c>
      <c r="D11" s="23">
        <v>78</v>
      </c>
      <c r="E11" s="23">
        <v>18</v>
      </c>
      <c r="F11" s="23">
        <v>217</v>
      </c>
    </row>
    <row r="12" spans="1:6" ht="12.75" customHeight="1">
      <c r="A12" s="6" t="s">
        <v>9</v>
      </c>
      <c r="B12" s="23">
        <v>1483</v>
      </c>
      <c r="C12" s="23">
        <v>412</v>
      </c>
      <c r="D12" s="23">
        <v>410</v>
      </c>
      <c r="E12" s="23">
        <v>102</v>
      </c>
      <c r="F12" s="23">
        <v>831</v>
      </c>
    </row>
    <row r="13" spans="1:6" ht="12.75" customHeight="1">
      <c r="A13" s="6" t="s">
        <v>10</v>
      </c>
      <c r="B13" s="23">
        <v>256</v>
      </c>
      <c r="C13" s="23">
        <v>93</v>
      </c>
      <c r="D13" s="23">
        <v>53</v>
      </c>
      <c r="E13" s="23">
        <v>8</v>
      </c>
      <c r="F13" s="23">
        <v>141</v>
      </c>
    </row>
    <row r="14" spans="1:6" ht="12.75" customHeight="1">
      <c r="A14" s="6" t="s">
        <v>11</v>
      </c>
      <c r="B14" s="23">
        <v>890</v>
      </c>
      <c r="C14" s="23">
        <v>274</v>
      </c>
      <c r="D14" s="23">
        <v>186</v>
      </c>
      <c r="E14" s="23">
        <v>47</v>
      </c>
      <c r="F14" s="23">
        <v>493</v>
      </c>
    </row>
    <row r="15" spans="1:6" ht="12.75" customHeight="1">
      <c r="A15" s="6" t="s">
        <v>12</v>
      </c>
      <c r="B15" s="23">
        <v>1579</v>
      </c>
      <c r="C15" s="23">
        <v>657</v>
      </c>
      <c r="D15" s="23">
        <v>307</v>
      </c>
      <c r="E15" s="23">
        <v>76</v>
      </c>
      <c r="F15" s="23">
        <v>652</v>
      </c>
    </row>
    <row r="16" spans="1:6" ht="12.75" customHeight="1">
      <c r="A16" s="6" t="s">
        <v>13</v>
      </c>
      <c r="B16" s="23">
        <v>489</v>
      </c>
      <c r="C16" s="23">
        <v>101</v>
      </c>
      <c r="D16" s="23">
        <v>102</v>
      </c>
      <c r="E16" s="23">
        <v>34</v>
      </c>
      <c r="F16" s="23">
        <v>287</v>
      </c>
    </row>
    <row r="17" spans="1:6" ht="12.75" customHeight="1">
      <c r="A17" s="6" t="s">
        <v>14</v>
      </c>
      <c r="B17" s="23">
        <v>497</v>
      </c>
      <c r="C17" s="23">
        <v>122</v>
      </c>
      <c r="D17" s="23">
        <v>116</v>
      </c>
      <c r="E17" s="23">
        <v>22</v>
      </c>
      <c r="F17" s="23">
        <v>236</v>
      </c>
    </row>
    <row r="18" spans="1:11" ht="12.75" customHeight="1">
      <c r="A18" s="6" t="s">
        <v>15</v>
      </c>
      <c r="B18" s="23">
        <v>773</v>
      </c>
      <c r="C18" s="23">
        <v>105</v>
      </c>
      <c r="D18" s="23">
        <v>140</v>
      </c>
      <c r="E18" s="23">
        <v>22</v>
      </c>
      <c r="F18" s="23">
        <v>465</v>
      </c>
      <c r="G18" s="31"/>
      <c r="H18" s="31"/>
      <c r="I18" s="31"/>
      <c r="J18" s="31"/>
      <c r="K18" s="31"/>
    </row>
    <row r="19" spans="1:6" ht="21.75" customHeight="1">
      <c r="A19" s="35" t="s">
        <v>58</v>
      </c>
      <c r="B19" s="35"/>
      <c r="C19" s="35"/>
      <c r="D19" s="35"/>
      <c r="E19" s="35"/>
      <c r="F19" s="35"/>
    </row>
    <row r="20" spans="1:6" ht="18" customHeight="1">
      <c r="A20" s="6" t="s">
        <v>19</v>
      </c>
      <c r="B20" s="23">
        <v>28326</v>
      </c>
      <c r="C20" s="23">
        <v>20832</v>
      </c>
      <c r="D20" s="23">
        <v>6793</v>
      </c>
      <c r="E20" s="23">
        <v>1667</v>
      </c>
      <c r="F20" s="23">
        <v>13552</v>
      </c>
    </row>
    <row r="21" spans="1:6" ht="12.75" customHeight="1">
      <c r="A21" s="6" t="s">
        <v>20</v>
      </c>
      <c r="B21" s="23">
        <f>B22-B20</f>
        <v>31414</v>
      </c>
      <c r="C21" s="23">
        <f>C22-C20</f>
        <v>69925</v>
      </c>
      <c r="D21" s="23">
        <f>D22-D20</f>
        <v>18010</v>
      </c>
      <c r="E21" s="23">
        <f>E22-E20</f>
        <v>5045</v>
      </c>
      <c r="F21" s="23">
        <f>F22-F20</f>
        <v>27043</v>
      </c>
    </row>
    <row r="22" spans="1:6" s="8" customFormat="1" ht="12.75" customHeight="1">
      <c r="A22" s="6" t="s">
        <v>6</v>
      </c>
      <c r="B22" s="23">
        <v>59740</v>
      </c>
      <c r="C22" s="23">
        <v>90757</v>
      </c>
      <c r="D22" s="23">
        <v>24803</v>
      </c>
      <c r="E22" s="23">
        <v>6712</v>
      </c>
      <c r="F22" s="23">
        <v>40595</v>
      </c>
    </row>
    <row r="23" spans="1:6" s="8" customFormat="1" ht="24.75" customHeight="1">
      <c r="A23" s="9" t="s">
        <v>34</v>
      </c>
      <c r="B23" s="22">
        <f>B8/B22*100</f>
        <v>11.804486106461333</v>
      </c>
      <c r="C23" s="22">
        <f>C8/C22*100</f>
        <v>2.2488623467060394</v>
      </c>
      <c r="D23" s="22">
        <f>D8/D22*100</f>
        <v>6.047655525541265</v>
      </c>
      <c r="E23" s="22">
        <f>E8/E22*100</f>
        <v>5.244338498212158</v>
      </c>
      <c r="F23" s="22">
        <f>F8/F22*100</f>
        <v>8.877940633082893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2" width="11.7109375" style="3" customWidth="1"/>
    <col min="3" max="3" width="11.8515625" style="3" customWidth="1"/>
    <col min="4" max="4" width="12.421875" style="3" customWidth="1"/>
    <col min="5" max="5" width="10.8515625" style="3" customWidth="1"/>
    <col min="6" max="6" width="0.85546875" style="3" customWidth="1"/>
    <col min="7" max="7" width="12.8515625" style="3" customWidth="1"/>
    <col min="8" max="8" width="12.421875" style="3" customWidth="1"/>
    <col min="9" max="9" width="9.140625" style="3" customWidth="1"/>
    <col min="10" max="10" width="9.7109375" style="3" bestFit="1" customWidth="1"/>
    <col min="11" max="11" width="10.7109375" style="3" customWidth="1"/>
    <col min="12" max="12" width="9.140625" style="3" customWidth="1"/>
    <col min="13" max="13" width="11.00390625" style="3" customWidth="1"/>
    <col min="14" max="16384" width="9.140625" style="3" customWidth="1"/>
  </cols>
  <sheetData>
    <row r="1" spans="1:6" ht="24.75" customHeight="1">
      <c r="A1" s="2" t="s">
        <v>46</v>
      </c>
      <c r="B1" s="1"/>
      <c r="C1" s="1"/>
      <c r="D1" s="1"/>
      <c r="E1" s="1"/>
      <c r="F1" s="1"/>
    </row>
    <row r="2" spans="1:8" ht="24.75" customHeight="1">
      <c r="A2" s="37"/>
      <c r="B2" s="36" t="s">
        <v>47</v>
      </c>
      <c r="C2" s="36"/>
      <c r="D2" s="36"/>
      <c r="E2" s="36"/>
      <c r="F2" s="24"/>
      <c r="G2" s="36" t="s">
        <v>48</v>
      </c>
      <c r="H2" s="36"/>
    </row>
    <row r="3" spans="1:13" ht="36.75" customHeight="1">
      <c r="A3" s="38"/>
      <c r="B3" s="16" t="s">
        <v>2</v>
      </c>
      <c r="C3" s="16" t="s">
        <v>33</v>
      </c>
      <c r="D3" s="16" t="s">
        <v>32</v>
      </c>
      <c r="E3" s="16" t="s">
        <v>31</v>
      </c>
      <c r="F3" s="25"/>
      <c r="G3" s="16" t="s">
        <v>2</v>
      </c>
      <c r="H3" s="16" t="s">
        <v>38</v>
      </c>
      <c r="I3" s="20"/>
      <c r="J3" s="20"/>
      <c r="K3" s="20"/>
      <c r="L3" s="20"/>
      <c r="M3" s="20"/>
    </row>
    <row r="4" spans="1:8" ht="21.75" customHeight="1">
      <c r="A4" s="35" t="s">
        <v>5</v>
      </c>
      <c r="B4" s="35"/>
      <c r="C4" s="35"/>
      <c r="D4" s="35"/>
      <c r="E4" s="35"/>
      <c r="F4" s="35"/>
      <c r="G4" s="35"/>
      <c r="H4" s="35"/>
    </row>
    <row r="5" spans="1:13" ht="12.75" customHeight="1">
      <c r="A5" s="4" t="s">
        <v>50</v>
      </c>
      <c r="B5" s="5">
        <v>1662377</v>
      </c>
      <c r="C5" s="5">
        <v>1028795</v>
      </c>
      <c r="D5" s="5">
        <v>85723</v>
      </c>
      <c r="E5" s="5">
        <v>547859</v>
      </c>
      <c r="F5" s="5"/>
      <c r="G5" s="5">
        <v>1369753</v>
      </c>
      <c r="H5" s="5">
        <v>802203</v>
      </c>
      <c r="J5" s="27"/>
      <c r="K5" s="5"/>
      <c r="L5" s="5"/>
      <c r="M5" s="5"/>
    </row>
    <row r="6" spans="1:13" ht="12.75" customHeight="1">
      <c r="A6" s="4" t="s">
        <v>52</v>
      </c>
      <c r="B6" s="5">
        <v>1634201</v>
      </c>
      <c r="C6" s="5">
        <v>1065913</v>
      </c>
      <c r="D6" s="5">
        <v>79648</v>
      </c>
      <c r="E6" s="5">
        <v>488640</v>
      </c>
      <c r="F6" s="5"/>
      <c r="G6" s="5">
        <v>877504</v>
      </c>
      <c r="H6" s="5">
        <v>433068</v>
      </c>
      <c r="J6" s="27"/>
      <c r="K6" s="27"/>
      <c r="L6" s="5"/>
      <c r="M6" s="5"/>
    </row>
    <row r="7" spans="1:13" ht="12.75" customHeight="1">
      <c r="A7" s="4" t="s">
        <v>53</v>
      </c>
      <c r="B7" s="5">
        <v>1596380</v>
      </c>
      <c r="C7" s="5">
        <v>1088742</v>
      </c>
      <c r="D7" s="5">
        <v>79130</v>
      </c>
      <c r="E7" s="5">
        <v>428508</v>
      </c>
      <c r="F7" s="5"/>
      <c r="G7" s="5">
        <v>946415</v>
      </c>
      <c r="H7" s="5">
        <v>521132</v>
      </c>
      <c r="J7" s="27"/>
      <c r="K7" s="27"/>
      <c r="L7" s="5"/>
      <c r="M7" s="5"/>
    </row>
    <row r="8" spans="1:13" ht="12.75" customHeight="1">
      <c r="A8" s="4" t="s">
        <v>55</v>
      </c>
      <c r="B8" s="5">
        <v>1637337</v>
      </c>
      <c r="C8" s="5">
        <v>1136600</v>
      </c>
      <c r="D8" s="5">
        <v>75117</v>
      </c>
      <c r="E8" s="5">
        <v>425620</v>
      </c>
      <c r="F8" s="5"/>
      <c r="G8" s="5">
        <v>314234</v>
      </c>
      <c r="H8" s="5">
        <v>95570</v>
      </c>
      <c r="J8" s="27"/>
      <c r="K8" s="27"/>
      <c r="L8" s="5"/>
      <c r="M8" s="5"/>
    </row>
    <row r="9" spans="1:13" ht="12.75" customHeight="1">
      <c r="A9" s="4" t="s">
        <v>57</v>
      </c>
      <c r="B9" s="5">
        <v>1630385</v>
      </c>
      <c r="C9" s="5">
        <v>1098575</v>
      </c>
      <c r="D9" s="5">
        <v>70764</v>
      </c>
      <c r="E9" s="5">
        <v>461046</v>
      </c>
      <c r="F9" s="5"/>
      <c r="G9" s="5">
        <v>124992</v>
      </c>
      <c r="H9" s="5">
        <v>52065</v>
      </c>
      <c r="J9" s="27"/>
      <c r="K9" s="27"/>
      <c r="L9" s="5"/>
      <c r="M9" s="5"/>
    </row>
    <row r="10" spans="1:13" ht="21.75" customHeight="1">
      <c r="A10" s="35" t="s">
        <v>59</v>
      </c>
      <c r="B10" s="35"/>
      <c r="C10" s="35"/>
      <c r="D10" s="35"/>
      <c r="E10" s="35"/>
      <c r="F10" s="35"/>
      <c r="G10" s="35"/>
      <c r="H10" s="35"/>
      <c r="J10" s="5"/>
      <c r="K10" s="5"/>
      <c r="L10" s="5"/>
      <c r="M10" s="5"/>
    </row>
    <row r="11" spans="1:13" ht="12.75" customHeight="1">
      <c r="A11" s="6" t="s">
        <v>7</v>
      </c>
      <c r="B11" s="5">
        <v>119498</v>
      </c>
      <c r="C11" s="5">
        <v>97630</v>
      </c>
      <c r="D11" s="30">
        <v>0</v>
      </c>
      <c r="E11" s="5">
        <v>21868</v>
      </c>
      <c r="F11" s="5"/>
      <c r="G11" s="5" t="s">
        <v>56</v>
      </c>
      <c r="H11" s="5" t="s">
        <v>56</v>
      </c>
      <c r="J11" s="5"/>
      <c r="K11" s="5"/>
      <c r="L11" s="5"/>
      <c r="M11" s="5"/>
    </row>
    <row r="12" spans="1:13" ht="12.75" customHeight="1">
      <c r="A12" s="6" t="s">
        <v>8</v>
      </c>
      <c r="B12" s="5">
        <v>65947</v>
      </c>
      <c r="C12" s="5">
        <v>61905</v>
      </c>
      <c r="D12" s="30">
        <v>0</v>
      </c>
      <c r="E12" s="5">
        <v>4042</v>
      </c>
      <c r="F12" s="5"/>
      <c r="G12" s="30" t="s">
        <v>56</v>
      </c>
      <c r="H12" s="30">
        <v>0</v>
      </c>
      <c r="J12" s="5"/>
      <c r="K12" s="5"/>
      <c r="L12" s="5"/>
      <c r="M12" s="5"/>
    </row>
    <row r="13" spans="1:13" ht="12.75" customHeight="1">
      <c r="A13" s="6" t="s">
        <v>9</v>
      </c>
      <c r="B13" s="5">
        <v>460241</v>
      </c>
      <c r="C13" s="5">
        <v>291705</v>
      </c>
      <c r="D13" s="5">
        <v>21929</v>
      </c>
      <c r="E13" s="5">
        <v>146607</v>
      </c>
      <c r="F13" s="5"/>
      <c r="G13" s="5">
        <v>6818</v>
      </c>
      <c r="H13" s="5">
        <v>6514</v>
      </c>
      <c r="J13" s="5"/>
      <c r="K13" s="5"/>
      <c r="L13" s="5"/>
      <c r="M13" s="5"/>
    </row>
    <row r="14" spans="1:13" ht="12.75" customHeight="1">
      <c r="A14" s="6" t="s">
        <v>10</v>
      </c>
      <c r="B14" s="5">
        <v>54086</v>
      </c>
      <c r="C14" s="5">
        <v>25166</v>
      </c>
      <c r="D14" s="5">
        <v>8097</v>
      </c>
      <c r="E14" s="5">
        <v>20823</v>
      </c>
      <c r="F14" s="5"/>
      <c r="G14" s="5">
        <v>1296</v>
      </c>
      <c r="H14" s="5">
        <v>1296</v>
      </c>
      <c r="J14" s="5"/>
      <c r="K14" s="5"/>
      <c r="L14" s="5"/>
      <c r="M14" s="5"/>
    </row>
    <row r="15" spans="1:13" ht="12.75" customHeight="1">
      <c r="A15" s="6" t="s">
        <v>11</v>
      </c>
      <c r="B15" s="5">
        <v>191476</v>
      </c>
      <c r="C15" s="5">
        <v>115149</v>
      </c>
      <c r="D15" s="5">
        <v>30526</v>
      </c>
      <c r="E15" s="5">
        <v>45801</v>
      </c>
      <c r="F15" s="5"/>
      <c r="G15" s="5">
        <v>48849</v>
      </c>
      <c r="H15" s="5">
        <v>31360</v>
      </c>
      <c r="J15" s="5"/>
      <c r="K15" s="5"/>
      <c r="L15" s="5"/>
      <c r="M15" s="5"/>
    </row>
    <row r="16" spans="1:13" ht="12.75" customHeight="1">
      <c r="A16" s="6" t="s">
        <v>12</v>
      </c>
      <c r="B16" s="5">
        <v>286631</v>
      </c>
      <c r="C16" s="5">
        <v>213964</v>
      </c>
      <c r="D16" s="5">
        <v>10212</v>
      </c>
      <c r="E16" s="5">
        <v>62455</v>
      </c>
      <c r="F16" s="5"/>
      <c r="G16" s="5">
        <v>4940</v>
      </c>
      <c r="H16" s="5">
        <v>4940</v>
      </c>
      <c r="J16" s="5"/>
      <c r="K16" s="5"/>
      <c r="L16" s="5"/>
      <c r="M16" s="5"/>
    </row>
    <row r="17" spans="1:13" ht="12.75" customHeight="1">
      <c r="A17" s="6" t="s">
        <v>13</v>
      </c>
      <c r="B17" s="5">
        <v>174627</v>
      </c>
      <c r="C17" s="5">
        <v>121066</v>
      </c>
      <c r="D17" s="30">
        <v>0</v>
      </c>
      <c r="E17" s="5">
        <v>53561</v>
      </c>
      <c r="F17" s="5"/>
      <c r="G17" s="5">
        <v>3878</v>
      </c>
      <c r="H17" s="5">
        <v>3878</v>
      </c>
      <c r="J17" s="5"/>
      <c r="K17" s="5"/>
      <c r="L17" s="5"/>
      <c r="M17" s="5"/>
    </row>
    <row r="18" spans="1:13" ht="12.75" customHeight="1">
      <c r="A18" s="6" t="s">
        <v>14</v>
      </c>
      <c r="B18" s="5">
        <v>165885</v>
      </c>
      <c r="C18" s="5">
        <v>77504</v>
      </c>
      <c r="D18" s="30">
        <v>0</v>
      </c>
      <c r="E18" s="5">
        <v>88381</v>
      </c>
      <c r="F18" s="5"/>
      <c r="G18" s="5">
        <v>59036</v>
      </c>
      <c r="H18" s="5">
        <v>3902</v>
      </c>
      <c r="J18" s="5"/>
      <c r="K18" s="5"/>
      <c r="L18" s="5"/>
      <c r="M18" s="5"/>
    </row>
    <row r="19" spans="1:13" ht="12.75" customHeight="1">
      <c r="A19" s="6" t="s">
        <v>15</v>
      </c>
      <c r="B19" s="5">
        <v>111994</v>
      </c>
      <c r="C19" s="5">
        <v>94486</v>
      </c>
      <c r="D19" s="30">
        <v>0</v>
      </c>
      <c r="E19" s="5">
        <v>17508</v>
      </c>
      <c r="F19" s="5"/>
      <c r="G19" s="5">
        <v>175</v>
      </c>
      <c r="H19" s="5">
        <v>175</v>
      </c>
      <c r="J19" s="5"/>
      <c r="K19" s="5"/>
      <c r="L19" s="5"/>
      <c r="M19" s="5"/>
    </row>
    <row r="20" spans="1:13" s="7" customFormat="1" ht="21.75" customHeight="1">
      <c r="A20" s="35" t="s">
        <v>58</v>
      </c>
      <c r="B20" s="35"/>
      <c r="C20" s="35"/>
      <c r="D20" s="35"/>
      <c r="E20" s="35"/>
      <c r="F20" s="35"/>
      <c r="G20" s="35"/>
      <c r="H20" s="35"/>
      <c r="J20" s="5"/>
      <c r="K20" s="5"/>
      <c r="L20" s="5"/>
      <c r="M20" s="5"/>
    </row>
    <row r="21" spans="1:13" ht="12.75" customHeight="1">
      <c r="A21" s="6" t="s">
        <v>19</v>
      </c>
      <c r="B21" s="5">
        <v>6908278</v>
      </c>
      <c r="C21" s="5">
        <v>4582881</v>
      </c>
      <c r="D21" s="5">
        <v>380399</v>
      </c>
      <c r="E21" s="5">
        <v>1753300</v>
      </c>
      <c r="F21" s="5"/>
      <c r="G21" s="5">
        <f>302+847+33402+46436+4338+17590+124992+138131</f>
        <v>366038</v>
      </c>
      <c r="H21" s="5">
        <f>124467+52065+17150+4328+23270+32957+831+302</f>
        <v>255370</v>
      </c>
      <c r="J21" s="5"/>
      <c r="K21" s="5"/>
      <c r="L21" s="5"/>
      <c r="M21" s="5"/>
    </row>
    <row r="22" spans="1:13" ht="12.75" customHeight="1">
      <c r="A22" s="6" t="s">
        <v>20</v>
      </c>
      <c r="B22" s="5">
        <f>B23-B21</f>
        <v>18655220</v>
      </c>
      <c r="C22" s="5">
        <f aca="true" t="shared" si="0" ref="C22:H22">C23-C21</f>
        <v>9272125</v>
      </c>
      <c r="D22" s="5">
        <f t="shared" si="0"/>
        <v>1563726</v>
      </c>
      <c r="E22" s="5">
        <f t="shared" si="0"/>
        <v>8011067</v>
      </c>
      <c r="F22" s="5"/>
      <c r="G22" s="5">
        <f t="shared" si="0"/>
        <v>1315297</v>
      </c>
      <c r="H22" s="5">
        <f t="shared" si="0"/>
        <v>809446</v>
      </c>
      <c r="J22" s="5"/>
      <c r="K22" s="5"/>
      <c r="L22" s="5"/>
      <c r="M22" s="5"/>
    </row>
    <row r="23" spans="1:13" s="8" customFormat="1" ht="12.75" customHeight="1">
      <c r="A23" s="6" t="s">
        <v>6</v>
      </c>
      <c r="B23" s="5">
        <v>25563498</v>
      </c>
      <c r="C23" s="5">
        <v>13855006</v>
      </c>
      <c r="D23" s="5">
        <v>1944125</v>
      </c>
      <c r="E23" s="5">
        <v>9764367</v>
      </c>
      <c r="F23" s="5"/>
      <c r="G23" s="5">
        <v>1681335</v>
      </c>
      <c r="H23" s="5">
        <v>1064816</v>
      </c>
      <c r="J23" s="5"/>
      <c r="K23" s="5"/>
      <c r="L23" s="5"/>
      <c r="M23" s="5"/>
    </row>
    <row r="24" spans="1:13" s="8" customFormat="1" ht="24.75" customHeight="1">
      <c r="A24" s="9" t="s">
        <v>34</v>
      </c>
      <c r="B24" s="22">
        <f>+B9*100/B23</f>
        <v>6.37778523111352</v>
      </c>
      <c r="C24" s="22">
        <f>+C9*100/C23</f>
        <v>7.9290835384697775</v>
      </c>
      <c r="D24" s="22">
        <f>+D9*100/D23</f>
        <v>3.639889410403138</v>
      </c>
      <c r="E24" s="22">
        <f>+E9*100/E23</f>
        <v>4.721719288101318</v>
      </c>
      <c r="F24" s="22"/>
      <c r="G24" s="22">
        <f>+G9*100/G23</f>
        <v>7.434092551454648</v>
      </c>
      <c r="H24" s="22">
        <f>+H9*100/H23</f>
        <v>4.889577166383676</v>
      </c>
      <c r="J24" s="5"/>
      <c r="K24" s="5"/>
      <c r="L24" s="5"/>
      <c r="M24" s="5"/>
    </row>
    <row r="25" spans="1:8" ht="12.75">
      <c r="A25" s="10"/>
      <c r="B25" s="11"/>
      <c r="C25" s="11"/>
      <c r="D25" s="11"/>
      <c r="E25" s="11"/>
      <c r="F25" s="11"/>
      <c r="G25" s="14"/>
      <c r="H25" s="14"/>
    </row>
    <row r="26" spans="1:6" ht="13.5" customHeight="1">
      <c r="A26" s="6" t="s">
        <v>51</v>
      </c>
      <c r="B26" s="6"/>
      <c r="C26" s="6"/>
      <c r="D26" s="6"/>
      <c r="E26" s="6"/>
      <c r="F26" s="6"/>
    </row>
    <row r="27" ht="12.75">
      <c r="A27" s="3" t="s">
        <v>39</v>
      </c>
    </row>
  </sheetData>
  <sheetProtection/>
  <mergeCells count="6">
    <mergeCell ref="B2:E2"/>
    <mergeCell ref="A4:H4"/>
    <mergeCell ref="A10:H10"/>
    <mergeCell ref="A20:H20"/>
    <mergeCell ref="G2:H2"/>
    <mergeCell ref="A2:A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2.8515625" style="3" customWidth="1"/>
    <col min="2" max="5" width="12.7109375" style="3" customWidth="1"/>
    <col min="6" max="16384" width="9.140625" style="3" customWidth="1"/>
  </cols>
  <sheetData>
    <row r="1" spans="1:5" ht="24.75" customHeight="1">
      <c r="A1" s="2" t="s">
        <v>45</v>
      </c>
      <c r="B1" s="1"/>
      <c r="C1" s="1"/>
      <c r="D1" s="1"/>
      <c r="E1" s="1"/>
    </row>
    <row r="2" spans="1:5" ht="36.75" customHeight="1">
      <c r="A2" s="15"/>
      <c r="B2" s="16" t="s">
        <v>2</v>
      </c>
      <c r="C2" s="16" t="s">
        <v>33</v>
      </c>
      <c r="D2" s="16" t="s">
        <v>32</v>
      </c>
      <c r="E2" s="16" t="s">
        <v>31</v>
      </c>
    </row>
    <row r="3" spans="1:5" ht="21.75" customHeight="1">
      <c r="A3" s="34" t="s">
        <v>5</v>
      </c>
      <c r="B3" s="34"/>
      <c r="C3" s="34"/>
      <c r="D3" s="34"/>
      <c r="E3" s="34"/>
    </row>
    <row r="4" spans="1:7" ht="12.75" customHeight="1">
      <c r="A4" s="4" t="s">
        <v>50</v>
      </c>
      <c r="B4" s="21">
        <v>962286</v>
      </c>
      <c r="C4" s="21">
        <v>914104</v>
      </c>
      <c r="D4" s="21">
        <v>25030</v>
      </c>
      <c r="E4" s="21">
        <v>23152</v>
      </c>
      <c r="F4" s="26"/>
      <c r="G4" s="26"/>
    </row>
    <row r="5" spans="1:9" ht="12.75" customHeight="1">
      <c r="A5" s="4" t="s">
        <v>52</v>
      </c>
      <c r="B5" s="21">
        <v>898504</v>
      </c>
      <c r="C5" s="21">
        <v>856221</v>
      </c>
      <c r="D5" s="21">
        <v>20652</v>
      </c>
      <c r="E5" s="21">
        <v>21631</v>
      </c>
      <c r="F5" s="26">
        <f>B5/B4*100-100</f>
        <v>-6.628174991634509</v>
      </c>
      <c r="G5" s="26"/>
      <c r="I5" s="26"/>
    </row>
    <row r="6" spans="1:9" ht="12.75" customHeight="1">
      <c r="A6" s="4" t="s">
        <v>53</v>
      </c>
      <c r="B6" s="21">
        <v>858298</v>
      </c>
      <c r="C6" s="21">
        <v>817075</v>
      </c>
      <c r="D6" s="21">
        <v>19933</v>
      </c>
      <c r="E6" s="21">
        <v>21290</v>
      </c>
      <c r="F6" s="26">
        <f>B6/B5*100-100</f>
        <v>-4.474771397790107</v>
      </c>
      <c r="G6" s="26"/>
      <c r="I6" s="26"/>
    </row>
    <row r="7" spans="1:9" ht="12.75" customHeight="1">
      <c r="A7" s="4" t="s">
        <v>55</v>
      </c>
      <c r="B7" s="21">
        <v>805786</v>
      </c>
      <c r="C7" s="21">
        <v>762668</v>
      </c>
      <c r="D7" s="21">
        <v>17646</v>
      </c>
      <c r="E7" s="21">
        <v>25472</v>
      </c>
      <c r="F7" s="26">
        <f>B7/B6*100-100</f>
        <v>-6.118154766759332</v>
      </c>
      <c r="G7" s="26"/>
      <c r="I7" s="26"/>
    </row>
    <row r="8" spans="1:9" ht="12.75" customHeight="1">
      <c r="A8" s="4" t="s">
        <v>57</v>
      </c>
      <c r="B8" s="21">
        <v>779821</v>
      </c>
      <c r="C8" s="21">
        <v>706442</v>
      </c>
      <c r="D8" s="21">
        <v>15856</v>
      </c>
      <c r="E8" s="21">
        <v>57523</v>
      </c>
      <c r="F8" s="26">
        <f>B8/B7*100-100</f>
        <v>-3.222319573683336</v>
      </c>
      <c r="G8" s="26"/>
      <c r="I8" s="26"/>
    </row>
    <row r="9" spans="1:6" ht="21.75" customHeight="1">
      <c r="A9" s="35" t="s">
        <v>59</v>
      </c>
      <c r="B9" s="35"/>
      <c r="C9" s="35"/>
      <c r="D9" s="35"/>
      <c r="E9" s="35"/>
      <c r="F9" s="3">
        <f>SUM(F5:F8)/4</f>
        <v>-5.110855182466821</v>
      </c>
    </row>
    <row r="10" spans="1:5" ht="12.75" customHeight="1">
      <c r="A10" s="6" t="s">
        <v>7</v>
      </c>
      <c r="B10" s="21">
        <v>56815</v>
      </c>
      <c r="C10" s="21">
        <v>56628</v>
      </c>
      <c r="D10" s="29">
        <v>0</v>
      </c>
      <c r="E10" s="21">
        <v>187</v>
      </c>
    </row>
    <row r="11" spans="1:5" ht="12.75" customHeight="1">
      <c r="A11" s="6" t="s">
        <v>8</v>
      </c>
      <c r="B11" s="21">
        <v>30320</v>
      </c>
      <c r="C11" s="21">
        <v>30190</v>
      </c>
      <c r="D11" s="29">
        <v>0</v>
      </c>
      <c r="E11" s="21">
        <v>130</v>
      </c>
    </row>
    <row r="12" spans="1:5" ht="12.75" customHeight="1">
      <c r="A12" s="6" t="s">
        <v>9</v>
      </c>
      <c r="B12" s="21">
        <v>222123</v>
      </c>
      <c r="C12" s="21">
        <v>178621</v>
      </c>
      <c r="D12" s="21">
        <v>4865</v>
      </c>
      <c r="E12" s="21">
        <v>38637</v>
      </c>
    </row>
    <row r="13" spans="1:5" ht="12.75" customHeight="1">
      <c r="A13" s="6" t="s">
        <v>10</v>
      </c>
      <c r="B13" s="21">
        <v>16356</v>
      </c>
      <c r="C13" s="21">
        <v>14460</v>
      </c>
      <c r="D13" s="21">
        <v>1196</v>
      </c>
      <c r="E13" s="21">
        <v>700</v>
      </c>
    </row>
    <row r="14" spans="1:5" ht="12.75" customHeight="1">
      <c r="A14" s="6" t="s">
        <v>11</v>
      </c>
      <c r="B14" s="21">
        <v>99109</v>
      </c>
      <c r="C14" s="21">
        <v>88542</v>
      </c>
      <c r="D14" s="21">
        <v>7704</v>
      </c>
      <c r="E14" s="21">
        <v>2863</v>
      </c>
    </row>
    <row r="15" spans="1:5" ht="12.75" customHeight="1">
      <c r="A15" s="6" t="s">
        <v>12</v>
      </c>
      <c r="B15" s="21">
        <v>178034</v>
      </c>
      <c r="C15" s="21">
        <v>171671</v>
      </c>
      <c r="D15" s="21">
        <v>2091</v>
      </c>
      <c r="E15" s="21">
        <v>4272</v>
      </c>
    </row>
    <row r="16" spans="1:5" ht="12.75" customHeight="1">
      <c r="A16" s="6" t="s">
        <v>13</v>
      </c>
      <c r="B16" s="21">
        <v>65902</v>
      </c>
      <c r="C16" s="21">
        <v>63316</v>
      </c>
      <c r="D16" s="29">
        <v>0</v>
      </c>
      <c r="E16" s="21">
        <v>2586</v>
      </c>
    </row>
    <row r="17" spans="1:5" ht="12.75" customHeight="1">
      <c r="A17" s="6" t="s">
        <v>14</v>
      </c>
      <c r="B17" s="21">
        <v>51591</v>
      </c>
      <c r="C17" s="21">
        <v>44617</v>
      </c>
      <c r="D17" s="29">
        <v>0</v>
      </c>
      <c r="E17" s="21">
        <v>6974</v>
      </c>
    </row>
    <row r="18" spans="1:5" ht="12.75" customHeight="1">
      <c r="A18" s="6" t="s">
        <v>15</v>
      </c>
      <c r="B18" s="21">
        <v>59571</v>
      </c>
      <c r="C18" s="21">
        <v>58397</v>
      </c>
      <c r="D18" s="29">
        <v>0</v>
      </c>
      <c r="E18" s="21">
        <v>1174</v>
      </c>
    </row>
    <row r="19" spans="1:5" s="7" customFormat="1" ht="21.75" customHeight="1">
      <c r="A19" s="35" t="s">
        <v>58</v>
      </c>
      <c r="B19" s="35"/>
      <c r="C19" s="35"/>
      <c r="D19" s="35"/>
      <c r="E19" s="35"/>
    </row>
    <row r="20" spans="1:5" ht="12.75" customHeight="1">
      <c r="A20" s="6" t="s">
        <v>19</v>
      </c>
      <c r="B20" s="21">
        <v>2721450</v>
      </c>
      <c r="C20" s="21">
        <v>2447156</v>
      </c>
      <c r="D20" s="21">
        <v>73737</v>
      </c>
      <c r="E20" s="21">
        <v>180557</v>
      </c>
    </row>
    <row r="21" spans="1:5" ht="12.75" customHeight="1">
      <c r="A21" s="6" t="s">
        <v>20</v>
      </c>
      <c r="B21" s="21">
        <f>B22-B20</f>
        <v>6673687</v>
      </c>
      <c r="C21" s="21">
        <f>C22-C20</f>
        <v>5533471</v>
      </c>
      <c r="D21" s="21">
        <f>D22-D20</f>
        <v>377780</v>
      </c>
      <c r="E21" s="21">
        <f>E22-E20</f>
        <v>782436</v>
      </c>
    </row>
    <row r="22" spans="1:5" s="8" customFormat="1" ht="12.75" customHeight="1">
      <c r="A22" s="6" t="s">
        <v>6</v>
      </c>
      <c r="B22" s="21">
        <v>9395137</v>
      </c>
      <c r="C22" s="21">
        <v>7980627</v>
      </c>
      <c r="D22" s="21">
        <v>451517</v>
      </c>
      <c r="E22" s="21">
        <v>962993</v>
      </c>
    </row>
    <row r="23" spans="1:5" s="8" customFormat="1" ht="24.75" customHeight="1">
      <c r="A23" s="9" t="s">
        <v>34</v>
      </c>
      <c r="B23" s="22">
        <f>+B8*100/B22</f>
        <v>8.300262146257154</v>
      </c>
      <c r="C23" s="22">
        <f>+C8*100/C22</f>
        <v>8.851961130372338</v>
      </c>
      <c r="D23" s="22">
        <f>+D8*100/D22</f>
        <v>3.5117171667954916</v>
      </c>
      <c r="E23" s="22">
        <f>+E8*100/E22</f>
        <v>5.97335598493447</v>
      </c>
    </row>
    <row r="24" spans="1:5" ht="12.75">
      <c r="A24" s="10"/>
      <c r="B24" s="11"/>
      <c r="C24" s="11"/>
      <c r="D24" s="11"/>
      <c r="E24" s="11"/>
    </row>
    <row r="25" spans="1:5" ht="13.5" customHeight="1">
      <c r="A25" s="6" t="s">
        <v>51</v>
      </c>
      <c r="B25" s="6"/>
      <c r="C25" s="6"/>
      <c r="D25" s="6"/>
      <c r="E25" s="6"/>
    </row>
    <row r="29" spans="2:5" ht="12.75">
      <c r="B29" s="33"/>
      <c r="C29" s="28"/>
      <c r="D29" s="28"/>
      <c r="E29" s="28"/>
    </row>
    <row r="30" ht="12.75">
      <c r="B30" s="33"/>
    </row>
    <row r="31" ht="12.75">
      <c r="B31" s="33"/>
    </row>
    <row r="32" ht="12.75">
      <c r="B32" s="33"/>
    </row>
    <row r="33" ht="12.75">
      <c r="B33" s="33"/>
    </row>
    <row r="34" ht="12.75">
      <c r="B34" s="33"/>
    </row>
  </sheetData>
  <sheetProtection/>
  <mergeCells count="3">
    <mergeCell ref="A3:E3"/>
    <mergeCell ref="A9:E9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2.57421875" style="3" customWidth="1"/>
    <col min="2" max="6" width="10.7109375" style="3" customWidth="1"/>
    <col min="7" max="16384" width="9.140625" style="3" customWidth="1"/>
  </cols>
  <sheetData>
    <row r="1" spans="1:6" ht="24.75" customHeight="1">
      <c r="A1" s="2" t="s">
        <v>44</v>
      </c>
      <c r="B1" s="1"/>
      <c r="C1" s="1"/>
      <c r="D1" s="1"/>
      <c r="E1" s="1"/>
      <c r="F1" s="1"/>
    </row>
    <row r="2" spans="1:6" ht="32.25" customHeight="1">
      <c r="A2" s="15"/>
      <c r="B2" s="16" t="s">
        <v>3</v>
      </c>
      <c r="C2" s="16" t="s">
        <v>4</v>
      </c>
      <c r="D2" s="16" t="s">
        <v>18</v>
      </c>
      <c r="E2" s="16" t="s">
        <v>16</v>
      </c>
      <c r="F2" s="16" t="s">
        <v>2</v>
      </c>
    </row>
    <row r="3" spans="1:6" ht="21.75" customHeight="1">
      <c r="A3" s="34" t="s">
        <v>5</v>
      </c>
      <c r="B3" s="34"/>
      <c r="C3" s="34"/>
      <c r="D3" s="34"/>
      <c r="E3" s="34"/>
      <c r="F3" s="34"/>
    </row>
    <row r="4" spans="1:11" ht="12.75" customHeight="1">
      <c r="A4" s="4" t="s">
        <v>50</v>
      </c>
      <c r="B4" s="21">
        <v>436</v>
      </c>
      <c r="C4" s="21">
        <v>7440</v>
      </c>
      <c r="D4" s="21">
        <v>5158</v>
      </c>
      <c r="E4" s="21">
        <v>5908</v>
      </c>
      <c r="F4" s="21">
        <f>SUM(B4:E4)</f>
        <v>18942</v>
      </c>
      <c r="H4" s="32"/>
      <c r="K4" s="21"/>
    </row>
    <row r="5" spans="1:11" ht="12.75" customHeight="1">
      <c r="A5" s="4" t="s">
        <v>52</v>
      </c>
      <c r="B5" s="21">
        <v>446</v>
      </c>
      <c r="C5" s="21">
        <v>7253</v>
      </c>
      <c r="D5" s="21">
        <v>5355</v>
      </c>
      <c r="E5" s="21">
        <v>5866</v>
      </c>
      <c r="F5" s="21">
        <f>SUM(B5:E5)</f>
        <v>18920</v>
      </c>
      <c r="H5" s="32"/>
      <c r="K5" s="21"/>
    </row>
    <row r="6" spans="1:11" ht="12.75" customHeight="1">
      <c r="A6" s="4" t="s">
        <v>53</v>
      </c>
      <c r="B6" s="21">
        <v>407</v>
      </c>
      <c r="C6" s="21">
        <v>6725</v>
      </c>
      <c r="D6" s="21">
        <v>5565</v>
      </c>
      <c r="E6" s="21">
        <v>5875</v>
      </c>
      <c r="F6" s="21">
        <f>SUM(B6:E6)</f>
        <v>18572</v>
      </c>
      <c r="H6" s="32"/>
      <c r="K6" s="21"/>
    </row>
    <row r="7" spans="1:11" ht="12.75" customHeight="1">
      <c r="A7" s="4" t="s">
        <v>55</v>
      </c>
      <c r="B7" s="21">
        <v>405</v>
      </c>
      <c r="C7" s="21">
        <v>7158</v>
      </c>
      <c r="D7" s="21">
        <v>5676</v>
      </c>
      <c r="E7" s="21">
        <v>5848</v>
      </c>
      <c r="F7" s="21">
        <f>SUM(B7:E7)</f>
        <v>19087</v>
      </c>
      <c r="H7" s="32"/>
      <c r="K7" s="21"/>
    </row>
    <row r="8" spans="1:11" ht="12.75" customHeight="1">
      <c r="A8" s="4" t="s">
        <v>57</v>
      </c>
      <c r="B8" s="21">
        <v>403</v>
      </c>
      <c r="C8" s="21">
        <v>7209</v>
      </c>
      <c r="D8" s="21">
        <v>5755</v>
      </c>
      <c r="E8" s="21">
        <v>6003</v>
      </c>
      <c r="F8" s="21">
        <f>SUM(B8:E8)</f>
        <v>19370</v>
      </c>
      <c r="H8" s="32"/>
      <c r="K8" s="21"/>
    </row>
    <row r="9" spans="1:11" ht="21.75" customHeight="1">
      <c r="A9" s="35" t="s">
        <v>59</v>
      </c>
      <c r="B9" s="35"/>
      <c r="C9" s="35"/>
      <c r="D9" s="35"/>
      <c r="E9" s="35"/>
      <c r="F9" s="35"/>
      <c r="K9" s="21"/>
    </row>
    <row r="10" spans="1:11" ht="12.75" customHeight="1">
      <c r="A10" s="6" t="s">
        <v>7</v>
      </c>
      <c r="B10" s="21">
        <v>25</v>
      </c>
      <c r="C10" s="21">
        <v>202</v>
      </c>
      <c r="D10" s="21">
        <v>408</v>
      </c>
      <c r="E10" s="21">
        <v>518</v>
      </c>
      <c r="F10" s="21">
        <f>SUM(B10:E10)</f>
        <v>1153</v>
      </c>
      <c r="K10" s="21"/>
    </row>
    <row r="11" spans="1:6" ht="12.75" customHeight="1">
      <c r="A11" s="6" t="s">
        <v>8</v>
      </c>
      <c r="B11" s="21">
        <v>16</v>
      </c>
      <c r="C11" s="21">
        <v>881</v>
      </c>
      <c r="D11" s="21">
        <v>261</v>
      </c>
      <c r="E11" s="21">
        <v>302</v>
      </c>
      <c r="F11" s="21">
        <f>SUM(B11:E11)</f>
        <v>1460</v>
      </c>
    </row>
    <row r="12" spans="1:6" ht="12.75" customHeight="1">
      <c r="A12" s="6" t="s">
        <v>9</v>
      </c>
      <c r="B12" s="21">
        <v>92</v>
      </c>
      <c r="C12" s="21">
        <v>1075</v>
      </c>
      <c r="D12" s="21">
        <v>1347</v>
      </c>
      <c r="E12" s="21">
        <v>1267</v>
      </c>
      <c r="F12" s="21">
        <f aca="true" t="shared" si="0" ref="F12:F18">SUM(B12:E12)</f>
        <v>3781</v>
      </c>
    </row>
    <row r="13" spans="1:6" ht="12.75" customHeight="1">
      <c r="A13" s="6" t="s">
        <v>10</v>
      </c>
      <c r="B13" s="21">
        <v>12</v>
      </c>
      <c r="C13" s="21">
        <v>58</v>
      </c>
      <c r="D13" s="21">
        <v>164</v>
      </c>
      <c r="E13" s="21">
        <v>175</v>
      </c>
      <c r="F13" s="21">
        <f t="shared" si="0"/>
        <v>409</v>
      </c>
    </row>
    <row r="14" spans="1:6" ht="12.75" customHeight="1">
      <c r="A14" s="6" t="s">
        <v>11</v>
      </c>
      <c r="B14" s="21">
        <v>22</v>
      </c>
      <c r="C14" s="21">
        <v>1011</v>
      </c>
      <c r="D14" s="21">
        <v>789</v>
      </c>
      <c r="E14" s="21">
        <v>783</v>
      </c>
      <c r="F14" s="21">
        <f t="shared" si="0"/>
        <v>2605</v>
      </c>
    </row>
    <row r="15" spans="1:6" ht="12.75" customHeight="1">
      <c r="A15" s="6" t="s">
        <v>12</v>
      </c>
      <c r="B15" s="21">
        <v>31</v>
      </c>
      <c r="C15" s="21">
        <v>485</v>
      </c>
      <c r="D15" s="21">
        <v>1365</v>
      </c>
      <c r="E15" s="21">
        <v>1503</v>
      </c>
      <c r="F15" s="21">
        <f t="shared" si="0"/>
        <v>3384</v>
      </c>
    </row>
    <row r="16" spans="1:6" ht="12.75" customHeight="1">
      <c r="A16" s="6" t="s">
        <v>13</v>
      </c>
      <c r="B16" s="21">
        <v>103</v>
      </c>
      <c r="C16" s="21">
        <v>483</v>
      </c>
      <c r="D16" s="21">
        <v>362</v>
      </c>
      <c r="E16" s="21">
        <v>389</v>
      </c>
      <c r="F16" s="21">
        <f t="shared" si="0"/>
        <v>1337</v>
      </c>
    </row>
    <row r="17" spans="1:6" ht="12.75" customHeight="1">
      <c r="A17" s="6" t="s">
        <v>14</v>
      </c>
      <c r="B17" s="21">
        <v>75</v>
      </c>
      <c r="C17" s="21">
        <v>2765</v>
      </c>
      <c r="D17" s="21">
        <v>457</v>
      </c>
      <c r="E17" s="21">
        <v>511</v>
      </c>
      <c r="F17" s="21">
        <f t="shared" si="0"/>
        <v>3808</v>
      </c>
    </row>
    <row r="18" spans="1:6" ht="12.75" customHeight="1">
      <c r="A18" s="6" t="s">
        <v>15</v>
      </c>
      <c r="B18" s="21">
        <v>27</v>
      </c>
      <c r="C18" s="21">
        <v>250</v>
      </c>
      <c r="D18" s="21">
        <v>458</v>
      </c>
      <c r="E18" s="21">
        <v>554</v>
      </c>
      <c r="F18" s="21">
        <f t="shared" si="0"/>
        <v>1289</v>
      </c>
    </row>
    <row r="19" spans="1:6" s="7" customFormat="1" ht="21.75" customHeight="1">
      <c r="A19" s="35" t="s">
        <v>58</v>
      </c>
      <c r="B19" s="35"/>
      <c r="C19" s="35"/>
      <c r="D19" s="35"/>
      <c r="E19" s="35"/>
      <c r="F19" s="35"/>
    </row>
    <row r="20" spans="1:6" ht="12.75" customHeight="1">
      <c r="A20" s="6" t="s">
        <v>19</v>
      </c>
      <c r="B20" s="21">
        <v>1759</v>
      </c>
      <c r="C20" s="21">
        <v>34028</v>
      </c>
      <c r="D20" s="21">
        <v>24554</v>
      </c>
      <c r="E20" s="21">
        <v>22990</v>
      </c>
      <c r="F20" s="23">
        <f>SUM(B20:E20)</f>
        <v>83331</v>
      </c>
    </row>
    <row r="21" spans="1:6" ht="12.75" customHeight="1">
      <c r="A21" s="6" t="s">
        <v>20</v>
      </c>
      <c r="B21" s="21">
        <f>B22-B20</f>
        <v>4148</v>
      </c>
      <c r="C21" s="21">
        <f>C22-C20</f>
        <v>106012</v>
      </c>
      <c r="D21" s="21">
        <f>D22-D20</f>
        <v>73151</v>
      </c>
      <c r="E21" s="21">
        <f>E22-E20</f>
        <v>47150</v>
      </c>
      <c r="F21" s="23">
        <f>SUM(B21:E21)</f>
        <v>230461</v>
      </c>
    </row>
    <row r="22" spans="1:6" s="8" customFormat="1" ht="12.75" customHeight="1">
      <c r="A22" s="6" t="s">
        <v>6</v>
      </c>
      <c r="B22" s="23">
        <v>5907</v>
      </c>
      <c r="C22" s="23">
        <v>140040</v>
      </c>
      <c r="D22" s="23">
        <v>97705</v>
      </c>
      <c r="E22" s="23">
        <v>70140</v>
      </c>
      <c r="F22" s="23">
        <f>SUM(B22:E22)</f>
        <v>313792</v>
      </c>
    </row>
    <row r="23" spans="1:6" s="8" customFormat="1" ht="24.75" customHeight="1">
      <c r="A23" s="9" t="s">
        <v>34</v>
      </c>
      <c r="B23" s="22">
        <f>+B8*100/B22</f>
        <v>6.822414084983917</v>
      </c>
      <c r="C23" s="22">
        <f>+C8*100/C22</f>
        <v>5.147814910025707</v>
      </c>
      <c r="D23" s="22">
        <f>+D8*100/D22</f>
        <v>5.890179622332532</v>
      </c>
      <c r="E23" s="22">
        <f>+E8*100/E22</f>
        <v>8.558597091531222</v>
      </c>
      <c r="F23" s="22">
        <f>+F8*100/F22</f>
        <v>6.172878849683867</v>
      </c>
    </row>
    <row r="24" spans="1:6" ht="12.75">
      <c r="A24" s="10"/>
      <c r="B24" s="11"/>
      <c r="C24" s="11"/>
      <c r="D24" s="11"/>
      <c r="E24" s="11"/>
      <c r="F24" s="11"/>
    </row>
    <row r="25" ht="13.5" customHeight="1">
      <c r="A25" s="3" t="s">
        <v>60</v>
      </c>
    </row>
    <row r="26" ht="12.75">
      <c r="A26" s="19" t="s">
        <v>54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12.140625" style="3" customWidth="1"/>
    <col min="2" max="7" width="10.7109375" style="3" customWidth="1"/>
    <col min="8" max="16384" width="9.140625" style="3" customWidth="1"/>
  </cols>
  <sheetData>
    <row r="1" spans="1:5" ht="24.75" customHeight="1">
      <c r="A1" s="12" t="s">
        <v>40</v>
      </c>
      <c r="C1" s="1"/>
      <c r="D1" s="1"/>
      <c r="E1" s="1"/>
    </row>
    <row r="2" spans="1:5" ht="24.75" customHeight="1">
      <c r="A2" s="13" t="s">
        <v>43</v>
      </c>
      <c r="C2" s="1"/>
      <c r="D2" s="1"/>
      <c r="E2" s="1"/>
    </row>
    <row r="3" spans="1:7" ht="36" customHeight="1">
      <c r="A3" s="17"/>
      <c r="B3" s="36" t="s">
        <v>0</v>
      </c>
      <c r="C3" s="36"/>
      <c r="D3" s="36"/>
      <c r="E3" s="36" t="s">
        <v>1</v>
      </c>
      <c r="F3" s="36"/>
      <c r="G3" s="36"/>
    </row>
    <row r="4" spans="1:7" ht="18" customHeight="1">
      <c r="A4" s="39" t="s">
        <v>37</v>
      </c>
      <c r="B4" s="39"/>
      <c r="C4" s="39"/>
      <c r="D4" s="39"/>
      <c r="E4" s="39"/>
      <c r="F4" s="39"/>
      <c r="G4" s="39"/>
    </row>
    <row r="5" spans="2:7" ht="26.25" customHeight="1">
      <c r="B5" s="18" t="s">
        <v>22</v>
      </c>
      <c r="C5" s="18" t="s">
        <v>21</v>
      </c>
      <c r="D5" s="18" t="s">
        <v>2</v>
      </c>
      <c r="E5" s="18" t="s">
        <v>22</v>
      </c>
      <c r="F5" s="18" t="s">
        <v>21</v>
      </c>
      <c r="G5" s="18" t="s">
        <v>2</v>
      </c>
    </row>
    <row r="6" spans="1:7" ht="19.5" customHeight="1">
      <c r="A6" s="35" t="s">
        <v>5</v>
      </c>
      <c r="B6" s="35"/>
      <c r="C6" s="35"/>
      <c r="D6" s="35"/>
      <c r="E6" s="35"/>
      <c r="F6" s="35"/>
      <c r="G6" s="35"/>
    </row>
    <row r="7" spans="1:7" ht="12.75" customHeight="1">
      <c r="A7" s="4" t="s">
        <v>50</v>
      </c>
      <c r="B7" s="21">
        <v>717</v>
      </c>
      <c r="C7" s="21">
        <v>23889</v>
      </c>
      <c r="D7" s="21">
        <f>B7+C7</f>
        <v>24606</v>
      </c>
      <c r="E7" s="21">
        <v>703</v>
      </c>
      <c r="F7" s="21">
        <v>22539</v>
      </c>
      <c r="G7" s="21">
        <f>E7+F7</f>
        <v>23242</v>
      </c>
    </row>
    <row r="8" spans="1:7" ht="12.75" customHeight="1">
      <c r="A8" s="4" t="s">
        <v>52</v>
      </c>
      <c r="B8" s="21">
        <v>679</v>
      </c>
      <c r="C8" s="21">
        <v>22948</v>
      </c>
      <c r="D8" s="21">
        <f>B8+C8</f>
        <v>23627</v>
      </c>
      <c r="E8" s="21">
        <v>666</v>
      </c>
      <c r="F8" s="21">
        <v>21720</v>
      </c>
      <c r="G8" s="21">
        <f>E8+F8</f>
        <v>22386</v>
      </c>
    </row>
    <row r="9" spans="1:7" ht="12.75" customHeight="1">
      <c r="A9" s="4" t="s">
        <v>53</v>
      </c>
      <c r="B9" s="21">
        <v>687</v>
      </c>
      <c r="C9" s="21">
        <v>21567</v>
      </c>
      <c r="D9" s="21">
        <f>B9+C9</f>
        <v>22254</v>
      </c>
      <c r="E9" s="21">
        <v>674</v>
      </c>
      <c r="F9" s="21">
        <v>20456</v>
      </c>
      <c r="G9" s="21">
        <f>E9+F9</f>
        <v>21130</v>
      </c>
    </row>
    <row r="10" spans="1:7" ht="12.75" customHeight="1">
      <c r="A10" s="4" t="s">
        <v>55</v>
      </c>
      <c r="B10" s="21">
        <v>616</v>
      </c>
      <c r="C10" s="21">
        <v>21393</v>
      </c>
      <c r="D10" s="21">
        <f>B10+C10</f>
        <v>22009</v>
      </c>
      <c r="E10" s="21">
        <v>604</v>
      </c>
      <c r="F10" s="21">
        <v>20432</v>
      </c>
      <c r="G10" s="21">
        <f>E10+F10</f>
        <v>21036</v>
      </c>
    </row>
    <row r="11" spans="1:7" ht="12.75" customHeight="1">
      <c r="A11" s="4" t="s">
        <v>57</v>
      </c>
      <c r="B11" s="21">
        <v>500</v>
      </c>
      <c r="C11" s="21">
        <v>20859</v>
      </c>
      <c r="D11" s="21">
        <f>B11+C11</f>
        <v>21359</v>
      </c>
      <c r="E11" s="21">
        <v>489</v>
      </c>
      <c r="F11" s="21">
        <v>19965</v>
      </c>
      <c r="G11" s="21">
        <f>E11+F11</f>
        <v>20454</v>
      </c>
    </row>
    <row r="12" spans="1:7" s="7" customFormat="1" ht="21.75" customHeight="1">
      <c r="A12" s="35" t="s">
        <v>58</v>
      </c>
      <c r="B12" s="35"/>
      <c r="C12" s="35"/>
      <c r="D12" s="35"/>
      <c r="E12" s="35"/>
      <c r="F12" s="35"/>
      <c r="G12" s="35"/>
    </row>
    <row r="13" spans="1:7" ht="12.75" customHeight="1">
      <c r="A13" s="6" t="s">
        <v>19</v>
      </c>
      <c r="B13" s="21">
        <v>5967</v>
      </c>
      <c r="C13" s="21">
        <v>91724</v>
      </c>
      <c r="D13" s="21">
        <f>B13+C13</f>
        <v>97691</v>
      </c>
      <c r="E13" s="21">
        <v>5896</v>
      </c>
      <c r="F13" s="21">
        <v>87307</v>
      </c>
      <c r="G13" s="21">
        <f>E13+F13</f>
        <v>93203</v>
      </c>
    </row>
    <row r="14" spans="1:7" ht="12.75" customHeight="1">
      <c r="A14" s="6" t="s">
        <v>20</v>
      </c>
      <c r="B14" s="21">
        <f>B15-B13</f>
        <v>41790</v>
      </c>
      <c r="C14" s="21">
        <f>C15-C13</f>
        <v>142437</v>
      </c>
      <c r="D14" s="21">
        <f>B14+C14</f>
        <v>184227</v>
      </c>
      <c r="E14" s="21">
        <f>E15-E13</f>
        <v>41306</v>
      </c>
      <c r="F14" s="21">
        <f>F15-F13</f>
        <v>136494</v>
      </c>
      <c r="G14" s="21">
        <f>G15-G13</f>
        <v>177800</v>
      </c>
    </row>
    <row r="15" spans="1:7" s="8" customFormat="1" ht="12.75" customHeight="1">
      <c r="A15" s="6" t="s">
        <v>6</v>
      </c>
      <c r="B15" s="21">
        <v>47757</v>
      </c>
      <c r="C15" s="21">
        <v>234161</v>
      </c>
      <c r="D15" s="21">
        <f>B15+C15</f>
        <v>281918</v>
      </c>
      <c r="E15" s="21">
        <v>47202</v>
      </c>
      <c r="F15" s="21">
        <v>223801</v>
      </c>
      <c r="G15" s="21">
        <f>E15+F15</f>
        <v>271003</v>
      </c>
    </row>
    <row r="16" spans="1:7" s="8" customFormat="1" ht="21.75" customHeight="1">
      <c r="A16" s="9" t="s">
        <v>34</v>
      </c>
      <c r="B16" s="22">
        <f aca="true" t="shared" si="0" ref="B16:G16">+B11*100/B15</f>
        <v>1.0469669367841363</v>
      </c>
      <c r="C16" s="22">
        <f t="shared" si="0"/>
        <v>8.907973573737728</v>
      </c>
      <c r="D16" s="22">
        <f t="shared" si="0"/>
        <v>7.576316517568938</v>
      </c>
      <c r="E16" s="22">
        <f t="shared" si="0"/>
        <v>1.0359730519893224</v>
      </c>
      <c r="F16" s="22">
        <f t="shared" si="0"/>
        <v>8.920871667240093</v>
      </c>
      <c r="G16" s="22">
        <f t="shared" si="0"/>
        <v>7.547517924155821</v>
      </c>
    </row>
    <row r="17" spans="1:7" ht="18" customHeight="1">
      <c r="A17" s="40" t="s">
        <v>17</v>
      </c>
      <c r="B17" s="40"/>
      <c r="C17" s="40"/>
      <c r="D17" s="40"/>
      <c r="E17" s="40"/>
      <c r="F17" s="40"/>
      <c r="G17" s="40"/>
    </row>
    <row r="18" spans="1:7" s="8" customFormat="1" ht="33" customHeight="1">
      <c r="A18" s="9"/>
      <c r="B18" s="18" t="s">
        <v>17</v>
      </c>
      <c r="C18" s="18" t="s">
        <v>23</v>
      </c>
      <c r="D18" s="18" t="s">
        <v>2</v>
      </c>
      <c r="E18" s="18" t="s">
        <v>17</v>
      </c>
      <c r="F18" s="18" t="s">
        <v>23</v>
      </c>
      <c r="G18" s="18" t="s">
        <v>2</v>
      </c>
    </row>
    <row r="19" spans="1:7" ht="19.5" customHeight="1">
      <c r="A19" s="35" t="s">
        <v>5</v>
      </c>
      <c r="B19" s="35"/>
      <c r="C19" s="35"/>
      <c r="D19" s="35"/>
      <c r="E19" s="35"/>
      <c r="F19" s="35"/>
      <c r="G19" s="35"/>
    </row>
    <row r="20" spans="1:7" ht="12.75" customHeight="1">
      <c r="A20" s="4" t="s">
        <v>50</v>
      </c>
      <c r="B20" s="21">
        <v>21375</v>
      </c>
      <c r="C20" s="21">
        <v>4086</v>
      </c>
      <c r="D20" s="21">
        <v>25462</v>
      </c>
      <c r="E20" s="21">
        <v>20410</v>
      </c>
      <c r="F20" s="21">
        <v>3687</v>
      </c>
      <c r="G20" s="21">
        <v>24098</v>
      </c>
    </row>
    <row r="21" spans="1:7" ht="12.75" customHeight="1">
      <c r="A21" s="4" t="s">
        <v>52</v>
      </c>
      <c r="B21" s="21">
        <v>20902</v>
      </c>
      <c r="C21" s="21">
        <v>3780</v>
      </c>
      <c r="D21" s="21">
        <v>24682</v>
      </c>
      <c r="E21" s="21">
        <v>20016</v>
      </c>
      <c r="F21" s="21">
        <v>3422</v>
      </c>
      <c r="G21" s="21">
        <v>23438</v>
      </c>
    </row>
    <row r="22" spans="1:7" ht="12.75" customHeight="1">
      <c r="A22" s="4" t="s">
        <v>53</v>
      </c>
      <c r="B22" s="21">
        <v>20007</v>
      </c>
      <c r="C22" s="21">
        <v>3725</v>
      </c>
      <c r="D22" s="21">
        <f>SUM(B22:C22)</f>
        <v>23732</v>
      </c>
      <c r="E22" s="21">
        <v>19161</v>
      </c>
      <c r="F22" s="21">
        <v>3434</v>
      </c>
      <c r="G22" s="21">
        <f>E22+F22</f>
        <v>22595</v>
      </c>
    </row>
    <row r="23" spans="1:7" ht="12.75" customHeight="1">
      <c r="A23" s="4" t="s">
        <v>55</v>
      </c>
      <c r="B23" s="21">
        <v>18612</v>
      </c>
      <c r="C23" s="21">
        <v>5697</v>
      </c>
      <c r="D23" s="21">
        <f>SUM(B23:C23)</f>
        <v>24309</v>
      </c>
      <c r="E23" s="21">
        <v>17964</v>
      </c>
      <c r="F23" s="21">
        <v>5350</v>
      </c>
      <c r="G23" s="21">
        <f>E23+F23</f>
        <v>23314</v>
      </c>
    </row>
    <row r="24" spans="1:7" ht="12.75" customHeight="1">
      <c r="A24" s="4" t="s">
        <v>57</v>
      </c>
      <c r="B24" s="21">
        <v>18806</v>
      </c>
      <c r="C24" s="21">
        <v>5594</v>
      </c>
      <c r="D24" s="21">
        <f>SUM(B24:C24)</f>
        <v>24400</v>
      </c>
      <c r="E24" s="21">
        <v>18219</v>
      </c>
      <c r="F24" s="21">
        <v>5240</v>
      </c>
      <c r="G24" s="21">
        <f>E24+F24</f>
        <v>23459</v>
      </c>
    </row>
    <row r="25" spans="1:7" s="7" customFormat="1" ht="21.75" customHeight="1">
      <c r="A25" s="35" t="s">
        <v>58</v>
      </c>
      <c r="B25" s="35"/>
      <c r="C25" s="35"/>
      <c r="D25" s="35"/>
      <c r="E25" s="35"/>
      <c r="F25" s="35"/>
      <c r="G25" s="35"/>
    </row>
    <row r="26" spans="1:7" ht="12.75" customHeight="1">
      <c r="A26" s="6" t="s">
        <v>19</v>
      </c>
      <c r="B26" s="21">
        <v>103107</v>
      </c>
      <c r="C26" s="21">
        <v>8464</v>
      </c>
      <c r="D26" s="21">
        <f>B26+C26</f>
        <v>111571</v>
      </c>
      <c r="E26" s="21">
        <v>98986</v>
      </c>
      <c r="F26" s="21">
        <v>7960</v>
      </c>
      <c r="G26" s="21">
        <f>SUM(E26:F26)</f>
        <v>106946</v>
      </c>
    </row>
    <row r="27" spans="1:7" ht="12.75" customHeight="1">
      <c r="A27" s="6" t="s">
        <v>20</v>
      </c>
      <c r="B27" s="21">
        <f aca="true" t="shared" si="1" ref="B27:G27">B28-B26</f>
        <v>175902</v>
      </c>
      <c r="C27" s="21">
        <f t="shared" si="1"/>
        <v>15097</v>
      </c>
      <c r="D27" s="21">
        <f t="shared" si="1"/>
        <v>190999</v>
      </c>
      <c r="E27" s="21">
        <f t="shared" si="1"/>
        <v>169892</v>
      </c>
      <c r="F27" s="21">
        <f t="shared" si="1"/>
        <v>14608</v>
      </c>
      <c r="G27" s="21">
        <f t="shared" si="1"/>
        <v>184500</v>
      </c>
    </row>
    <row r="28" spans="1:7" s="8" customFormat="1" ht="12.75" customHeight="1">
      <c r="A28" s="6" t="s">
        <v>6</v>
      </c>
      <c r="B28" s="21">
        <v>279009</v>
      </c>
      <c r="C28" s="21">
        <v>23561</v>
      </c>
      <c r="D28" s="21">
        <f>B28+C28</f>
        <v>302570</v>
      </c>
      <c r="E28" s="21">
        <v>268878</v>
      </c>
      <c r="F28" s="21">
        <v>22568</v>
      </c>
      <c r="G28" s="21">
        <f>E28+F28</f>
        <v>291446</v>
      </c>
    </row>
    <row r="29" spans="1:7" s="8" customFormat="1" ht="21.75" customHeight="1">
      <c r="A29" s="9" t="s">
        <v>34</v>
      </c>
      <c r="B29" s="22">
        <f aca="true" t="shared" si="2" ref="B29:G29">+B24*100/B28</f>
        <v>6.740284363586838</v>
      </c>
      <c r="C29" s="22">
        <f t="shared" si="2"/>
        <v>23.742625525232377</v>
      </c>
      <c r="D29" s="22">
        <f t="shared" si="2"/>
        <v>8.06424959513501</v>
      </c>
      <c r="E29" s="22">
        <f t="shared" si="2"/>
        <v>6.775935554415014</v>
      </c>
      <c r="F29" s="22">
        <f t="shared" si="2"/>
        <v>23.218716767103864</v>
      </c>
      <c r="G29" s="22">
        <f t="shared" si="2"/>
        <v>8.049175490485373</v>
      </c>
    </row>
    <row r="30" spans="1:7" ht="12.75">
      <c r="A30" s="10"/>
      <c r="B30" s="11"/>
      <c r="C30" s="11"/>
      <c r="D30" s="11"/>
      <c r="E30" s="11"/>
      <c r="F30" s="11"/>
      <c r="G30" s="11"/>
    </row>
    <row r="31" ht="13.5" customHeight="1">
      <c r="A31" s="3" t="s">
        <v>60</v>
      </c>
    </row>
  </sheetData>
  <sheetProtection/>
  <mergeCells count="8">
    <mergeCell ref="B3:D3"/>
    <mergeCell ref="E3:G3"/>
    <mergeCell ref="A4:G4"/>
    <mergeCell ref="A17:G17"/>
    <mergeCell ref="A25:G25"/>
    <mergeCell ref="A6:G6"/>
    <mergeCell ref="A12:G12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7:A11 A20:A24" numberStoredAsText="1"/>
    <ignoredError sqref="D14:G14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2012-10-10T09:55:22Z</cp:lastPrinted>
  <dcterms:created xsi:type="dcterms:W3CDTF">2002-05-13T08:06:04Z</dcterms:created>
  <dcterms:modified xsi:type="dcterms:W3CDTF">2013-01-23T09:40:30Z</dcterms:modified>
  <cp:category/>
  <cp:version/>
  <cp:contentType/>
  <cp:contentStatus/>
</cp:coreProperties>
</file>