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2"/>
  </bookViews>
  <sheets>
    <sheet name="tab 1.11" sheetId="1" r:id="rId1"/>
    <sheet name="tab 1.10" sheetId="2" r:id="rId2"/>
    <sheet name="tab 1.9" sheetId="3" r:id="rId3"/>
    <sheet name="tab 1.8 " sheetId="4" r:id="rId4"/>
    <sheet name="tab 1.7" sheetId="5" r:id="rId5"/>
    <sheet name="Tab. 1. 6a" sheetId="6" r:id="rId6"/>
    <sheet name="Tab.1.5" sheetId="7" r:id="rId7"/>
    <sheet name="Tab.1.4" sheetId="8" r:id="rId8"/>
    <sheet name="Tab.1.3 " sheetId="9" r:id="rId9"/>
    <sheet name="Tab. 1. 2" sheetId="10" r:id="rId10"/>
    <sheet name="Tab.1.1 " sheetId="11" r:id="rId11"/>
  </sheets>
  <definedNames>
    <definedName name="TABLE" localSheetId="7">'Tab.1.4'!$A$28:$A$29</definedName>
  </definedNames>
  <calcPr fullCalcOnLoad="1"/>
</workbook>
</file>

<file path=xl/sharedStrings.xml><?xml version="1.0" encoding="utf-8"?>
<sst xmlns="http://schemas.openxmlformats.org/spreadsheetml/2006/main" count="408" uniqueCount="133">
  <si>
    <t>Montagna</t>
  </si>
  <si>
    <t>Totale</t>
  </si>
  <si>
    <t>Collina</t>
  </si>
  <si>
    <t>Pianura</t>
  </si>
  <si>
    <t>Sicilia</t>
  </si>
  <si>
    <t>Italia</t>
  </si>
  <si>
    <t>Fonte: Elaborazione su dati ISTAT</t>
  </si>
  <si>
    <t>Nord-Centro</t>
  </si>
  <si>
    <t>- di cui interna</t>
  </si>
  <si>
    <t>- di cui litoranea</t>
  </si>
  <si>
    <t>Numero comuni</t>
  </si>
  <si>
    <t>Superfice territoriale per zona altimetrica (in ettari)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</si>
  <si>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</si>
  <si>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</si>
  <si>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</si>
  <si>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</si>
  <si>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</si>
  <si>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</si>
  <si>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</si>
  <si>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</si>
  <si>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</si>
  <si>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Sud-Isole</t>
  </si>
  <si>
    <t>Massima</t>
  </si>
  <si>
    <t>Minima</t>
  </si>
  <si>
    <t>Popolazione</t>
  </si>
  <si>
    <t>fino a 5.000</t>
  </si>
  <si>
    <t>da 5.001 a 10.000</t>
  </si>
  <si>
    <t>da 10.001 a 20.000</t>
  </si>
  <si>
    <t>da 20.001 a 50.000</t>
  </si>
  <si>
    <t>oltre 50.001</t>
  </si>
  <si>
    <t>-</t>
  </si>
  <si>
    <t>Numero incendi boschivi</t>
  </si>
  <si>
    <t>Superficie forestale percorsa dal fuoco (in ettari)</t>
  </si>
  <si>
    <t>Superficie boscata</t>
  </si>
  <si>
    <t>Superficie non boscata</t>
  </si>
  <si>
    <t>Superficie totale</t>
  </si>
  <si>
    <t>Sup. media percorsa dal fuoco (ettari/incendi)</t>
  </si>
  <si>
    <t>% differenziata sul totale</t>
  </si>
  <si>
    <t>Differenziata</t>
  </si>
  <si>
    <t>Vetro</t>
  </si>
  <si>
    <t>Carta</t>
  </si>
  <si>
    <t>Plastica</t>
  </si>
  <si>
    <t>Altro</t>
  </si>
  <si>
    <t>Produzione totale R.U (t/anno)</t>
  </si>
  <si>
    <t>Misti</t>
  </si>
  <si>
    <t>Racc. differenziata per ab. (in kg)</t>
  </si>
  <si>
    <t>Ingrombranti a smaltimento</t>
  </si>
  <si>
    <t>Fonte: Elaborazione su dati APAT</t>
  </si>
  <si>
    <t>Fonte: Elaborazione su dati Servizio Antincendi Boschivi e Corpo Forestale dello Stato</t>
  </si>
  <si>
    <t>Italia = 100</t>
  </si>
  <si>
    <t>Produzione pro-capite (kg/ab*anno)</t>
  </si>
  <si>
    <t>Variazione % R.U.
(su anno prec.)</t>
  </si>
  <si>
    <t>(cifre assolute in tonnellate)</t>
  </si>
  <si>
    <t>Prelevata</t>
  </si>
  <si>
    <t>Potabilizzata</t>
  </si>
  <si>
    <t>Immessa in rete</t>
  </si>
  <si>
    <t>Erogata</t>
  </si>
  <si>
    <t>Impianti di depurazione in esercizio</t>
  </si>
  <si>
    <t>Numero impianti</t>
  </si>
  <si>
    <t>Abitanti equivalenti serviti</t>
  </si>
  <si>
    <t>Potabilizzata/prelevata (%)</t>
  </si>
  <si>
    <t>Erogata/immessa in rete (%)</t>
  </si>
  <si>
    <t>Super-ficie</t>
  </si>
  <si>
    <t>2006</t>
  </si>
  <si>
    <t>Popola-zione</t>
  </si>
  <si>
    <t>2007</t>
  </si>
  <si>
    <t>2008</t>
  </si>
  <si>
    <t>2009</t>
  </si>
  <si>
    <t>Trattamento primario</t>
  </si>
  <si>
    <t>Trattamento secondario</t>
  </si>
  <si>
    <t>Trattamento terziario</t>
  </si>
  <si>
    <t xml:space="preserve"> Impianti di depurazione per tipologia di trattamento degli delle acque reflue</t>
  </si>
  <si>
    <r>
      <t xml:space="preserve">Volumi di acqua ad uso potabile </t>
    </r>
    <r>
      <rPr>
        <i/>
        <sz val="10"/>
        <rFont val="Arial"/>
        <family val="2"/>
      </rPr>
      <t>(migliaia di metri cubi)</t>
    </r>
  </si>
  <si>
    <t xml:space="preserve">Media </t>
  </si>
  <si>
    <r>
      <t xml:space="preserve">Precipitazione </t>
    </r>
    <r>
      <rPr>
        <i/>
        <sz val="10"/>
        <color indexed="18"/>
        <rFont val="Arial"/>
        <family val="2"/>
      </rPr>
      <t>(millimetri)</t>
    </r>
  </si>
  <si>
    <r>
      <t xml:space="preserve">Temperatura
</t>
    </r>
    <r>
      <rPr>
        <i/>
        <sz val="10"/>
        <color indexed="18"/>
        <rFont val="Arial"/>
        <family val="2"/>
      </rPr>
      <t>(gradi Celsius)</t>
    </r>
  </si>
  <si>
    <r>
      <t>Escursione termica media annua</t>
    </r>
    <r>
      <rPr>
        <i/>
        <sz val="10"/>
        <color indexed="18"/>
        <rFont val="Arial"/>
        <family val="2"/>
      </rPr>
      <t xml:space="preserve"> (gradi Celsius)</t>
    </r>
  </si>
  <si>
    <t xml:space="preserve">n. d. </t>
  </si>
  <si>
    <t>ZPS</t>
  </si>
  <si>
    <t>Numero</t>
  </si>
  <si>
    <r>
      <t>Superficie</t>
    </r>
    <r>
      <rPr>
        <i/>
        <sz val="10"/>
        <rFont val="Arial"/>
        <family val="2"/>
      </rPr>
      <t xml:space="preserve"> (ettari)</t>
    </r>
  </si>
  <si>
    <t>n.d.</t>
  </si>
  <si>
    <t>n. d.</t>
  </si>
  <si>
    <t>% su superficie territoriale (a)</t>
  </si>
  <si>
    <t>(a) i valori in ettari della superficie sono basati sulle misurazioni dell'Agenzia del territorio al 31.12.2002</t>
  </si>
  <si>
    <t>Sic (b)</t>
  </si>
  <si>
    <t>Natura 2000 (c)</t>
  </si>
  <si>
    <t>(c) il numero e l'estensione dei siti Natura 2000 per regione è calcolato escludendo le sovrapposizioni tra i Sic e le Zps</t>
  </si>
  <si>
    <t>(b) dal luglio 2006 i pSci sono diventati Sic</t>
  </si>
  <si>
    <t>Popolazione per zona altimetrica</t>
  </si>
  <si>
    <t>Anno 2010</t>
  </si>
  <si>
    <t>2010</t>
  </si>
  <si>
    <t>Province - 2010</t>
  </si>
  <si>
    <t>Ripartizioni - 2010</t>
  </si>
  <si>
    <t>Dati a ottobre 2010</t>
  </si>
  <si>
    <t>2011*</t>
  </si>
  <si>
    <t>Province - 2011*</t>
  </si>
  <si>
    <t>Ripartizioni - 2011*</t>
  </si>
  <si>
    <t>* dati provvisori 15° Censimento Generale della Popolazione e delle Abitazioni 2011</t>
  </si>
  <si>
    <t>2011</t>
  </si>
  <si>
    <t>Ripartizioni - 2011</t>
  </si>
  <si>
    <t>Province - 2011</t>
  </si>
  <si>
    <t>Province 2011</t>
  </si>
  <si>
    <t>Fonte: Elaborazione su dati SIAS - Servizio Informativo Agrometeorologico Siciliano</t>
  </si>
  <si>
    <t>Ripartizioni 2009*</t>
  </si>
  <si>
    <t>* i dati ripartizionali sono desunti dalla pubblicazione ISTAT -" L'andamento meteo-climatico in Italia" (Anno 2009)</t>
  </si>
  <si>
    <t>Dati a ottobre 2011</t>
  </si>
  <si>
    <t>Tavola 1.1  Classificazione del territorio per zona altimetrica</t>
  </si>
  <si>
    <t>Classi di magnitudo</t>
  </si>
  <si>
    <t>4,0 - 4,4</t>
  </si>
  <si>
    <t>4,5 - 4,9</t>
  </si>
  <si>
    <t>5,0 - 5,4</t>
  </si>
  <si>
    <t>5,5 - 5,9</t>
  </si>
  <si>
    <t>&gt; 5,9</t>
  </si>
  <si>
    <r>
      <t xml:space="preserve">Tavola 1.3 Classificazione del territorio per zona altimetrica e provincia </t>
    </r>
    <r>
      <rPr>
        <i/>
        <sz val="10"/>
        <color indexed="12"/>
        <rFont val="Arial"/>
        <family val="2"/>
      </rPr>
      <t>(popolazione in migliaia; superficie in ettari)</t>
    </r>
  </si>
  <si>
    <t>Tavola 1.4  Media annua della precipitazione totale e della temperatura per provincia</t>
  </si>
  <si>
    <t>Tavola 1.5  Comuni e popolazione per classi di ampiezza demografica</t>
  </si>
  <si>
    <t>Tavola 1. 6  Aree comprese nelle zone di protezione speciale (ZPS), nei Siti di importanza comunitaria (SIC) e nella rete Natura 2000</t>
  </si>
  <si>
    <t>Tavola 1.7  Incendi boschivi</t>
  </si>
  <si>
    <t>Tavola 1.8 Infrastrutture Idriche, servizi di fognature ed impianti di depurazione - anno 2008</t>
  </si>
  <si>
    <t>Tavola 1.10 Raccolta di rifiuti solidi urbani (cifre assolute in tonnellate)</t>
  </si>
  <si>
    <t xml:space="preserve">Tavola 1.11   Raccolta differenziata di rifiuti solidi urbani per tipologia di rifiuto </t>
  </si>
  <si>
    <r>
      <t>Fonte: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Istituto Nazionale di Geofisica e Vulcanologia (INGV) - Elaborazione - Osservatorio Etneo - Sezione di Catania - INVG</t>
    </r>
  </si>
  <si>
    <t>&lt;3,0</t>
  </si>
  <si>
    <t>3,0 - 3,9</t>
  </si>
  <si>
    <r>
      <t xml:space="preserve">Tabella 1. 2  - Movimenti sismici registrati in Sicilia </t>
    </r>
    <r>
      <rPr>
        <b/>
        <sz val="9"/>
        <color indexed="56"/>
        <rFont val="Arial"/>
        <family val="2"/>
      </rPr>
      <t xml:space="preserve"> per classe di magnitudo - Anni 2000-2011 </t>
    </r>
  </si>
  <si>
    <r>
      <t xml:space="preserve">Volumi di acqua potabile fatturata </t>
    </r>
    <r>
      <rPr>
        <i/>
        <sz val="10"/>
        <rFont val="Arial"/>
        <family val="2"/>
      </rPr>
      <t>(migliaia di metri cubi)</t>
    </r>
  </si>
  <si>
    <t>Totale acqua fatturata</t>
  </si>
  <si>
    <t>Fonte: Elaborazione su dati ISTAT - Rilevazione sui servizi idrici</t>
  </si>
  <si>
    <t>Fatturata per utenze civili</t>
  </si>
  <si>
    <t>Fatturata per  uso agricolo e zootecnico</t>
  </si>
  <si>
    <t>Fatturata per industria ed altre attività economiche</t>
  </si>
  <si>
    <t>Tavola 1.9 Produzione di rifiuti solidi urbani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</si>
</sst>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General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_ ;\-#,##0.0\ "/>
    <numFmt numFmtId="178" formatCode="#,##0.0"/>
    <numFmt numFmtId="179" formatCode="0_)"/>
    <numFmt numFmtId="180" formatCode="#,##0.00_ ;\-#,##0.00\ 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#,##0.000_ ;\-#,##0.000\ "/>
    <numFmt numFmtId="185" formatCode="0.00000000"/>
    <numFmt numFmtId="186" formatCode="0.0000000"/>
  </numFmts>
  <fonts count="55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i/>
      <sz val="10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170" fontId="0" fillId="0" borderId="10" xfId="4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0" fontId="0" fillId="0" borderId="0" xfId="47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 indent="2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left" indent="1"/>
    </xf>
    <xf numFmtId="172" fontId="0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77" fontId="3" fillId="0" borderId="0" xfId="47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47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3" fontId="0" fillId="0" borderId="0" xfId="45" applyFont="1" applyAlignment="1">
      <alignment/>
    </xf>
    <xf numFmtId="43" fontId="0" fillId="0" borderId="0" xfId="0" applyNumberFormat="1" applyFont="1" applyAlignment="1">
      <alignment/>
    </xf>
    <xf numFmtId="170" fontId="0" fillId="0" borderId="0" xfId="47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indent="1"/>
    </xf>
    <xf numFmtId="172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77" fontId="3" fillId="0" borderId="0" xfId="47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9" fontId="0" fillId="0" borderId="0" xfId="51" applyFont="1" applyAlignment="1">
      <alignment/>
    </xf>
    <xf numFmtId="183" fontId="0" fillId="0" borderId="0" xfId="51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70" fontId="3" fillId="0" borderId="0" xfId="47" applyNumberFormat="1" applyFont="1" applyBorder="1" applyAlignment="1">
      <alignment horizontal="right"/>
    </xf>
    <xf numFmtId="170" fontId="0" fillId="0" borderId="0" xfId="47" applyNumberFormat="1" applyFont="1" applyBorder="1" applyAlignment="1">
      <alignment horizontal="right" indent="1"/>
    </xf>
    <xf numFmtId="177" fontId="3" fillId="0" borderId="0" xfId="47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172" fontId="0" fillId="0" borderId="0" xfId="0" applyNumberFormat="1" applyFont="1" applyBorder="1" applyAlignment="1">
      <alignment horizontal="right" indent="2"/>
    </xf>
    <xf numFmtId="170" fontId="0" fillId="0" borderId="0" xfId="47" applyNumberFormat="1" applyFont="1" applyBorder="1" applyAlignment="1">
      <alignment horizontal="right" indent="2"/>
    </xf>
    <xf numFmtId="177" fontId="0" fillId="0" borderId="0" xfId="47" applyNumberFormat="1" applyFont="1" applyBorder="1" applyAlignment="1">
      <alignment horizontal="right" indent="1"/>
    </xf>
    <xf numFmtId="177" fontId="0" fillId="0" borderId="0" xfId="47" applyNumberFormat="1" applyFont="1" applyBorder="1" applyAlignment="1">
      <alignment horizontal="right" indent="2"/>
    </xf>
    <xf numFmtId="177" fontId="3" fillId="0" borderId="0" xfId="47" applyNumberFormat="1" applyFont="1" applyBorder="1" applyAlignment="1" quotePrefix="1">
      <alignment horizontal="right" indent="2"/>
    </xf>
    <xf numFmtId="170" fontId="0" fillId="0" borderId="0" xfId="0" applyNumberFormat="1" applyFont="1" applyFill="1" applyAlignment="1">
      <alignment/>
    </xf>
    <xf numFmtId="170" fontId="0" fillId="0" borderId="0" xfId="47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 indent="2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0" fontId="0" fillId="0" borderId="0" xfId="45" applyNumberFormat="1" applyFont="1" applyAlignment="1">
      <alignment/>
    </xf>
    <xf numFmtId="170" fontId="0" fillId="0" borderId="0" xfId="47" applyNumberFormat="1" applyFont="1" applyBorder="1" applyAlignment="1">
      <alignment/>
    </xf>
    <xf numFmtId="170" fontId="0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indent="2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Fill="1" applyBorder="1" applyAlignment="1">
      <alignment horizontal="right" indent="2"/>
    </xf>
    <xf numFmtId="0" fontId="0" fillId="0" borderId="0" xfId="0" applyAlignment="1">
      <alignment vertical="top" wrapText="1"/>
    </xf>
    <xf numFmtId="0" fontId="8" fillId="0" borderId="0" xfId="36" applyFont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0" xfId="45" applyNumberFormat="1" applyFont="1" applyAlignment="1">
      <alignment/>
    </xf>
    <xf numFmtId="172" fontId="0" fillId="0" borderId="10" xfId="0" applyNumberFormat="1" applyBorder="1" applyAlignment="1">
      <alignment/>
    </xf>
    <xf numFmtId="170" fontId="0" fillId="0" borderId="0" xfId="45" applyNumberFormat="1" applyFont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Alignment="1">
      <alignment horizontal="left" vertical="justify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0" xfId="45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0" fontId="3" fillId="0" borderId="10" xfId="47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 applyProtection="1">
      <alignment vertical="justify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1" fillId="0" borderId="0" xfId="0" applyFont="1" applyFill="1" applyBorder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justify"/>
    </xf>
    <xf numFmtId="0" fontId="1" fillId="0" borderId="10" xfId="0" applyFont="1" applyFill="1" applyBorder="1" applyAlignment="1" applyProtection="1">
      <alignment horizontal="left" vertical="justify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justify"/>
    </xf>
    <xf numFmtId="0" fontId="54" fillId="0" borderId="0" xfId="0" applyFont="1" applyBorder="1" applyAlignment="1">
      <alignment horizontal="left" vertical="justify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reeProtette2002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495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95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495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4955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28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955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49555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95550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495550" y="142875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4955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733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2495550" y="47339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305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3050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3050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3050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305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305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3050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3050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3050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3050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305050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305050" y="10953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23050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23050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3050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23050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23050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4400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2305050" y="440055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62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762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62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762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95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7622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622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6225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762250" y="4400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400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2762250" y="44005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85925" y="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33925" y="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14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685925" y="9429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733925" y="3143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5149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733925" y="6286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5149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685925" y="9429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685925" y="9429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733925" y="9429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5149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685925" y="6353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6353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685925" y="6353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6353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685925" y="6353175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733925" y="63531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5514975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27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6353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50" name="Testo 8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8143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37</xdr:row>
      <xdr:rowOff>0</xdr:rowOff>
    </xdr:from>
    <xdr:to>
      <xdr:col>5</xdr:col>
      <xdr:colOff>0</xdr:colOff>
      <xdr:row>37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33925" y="79819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0" y="8143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0</xdr:rowOff>
    </xdr:from>
    <xdr:to>
      <xdr:col>5</xdr:col>
      <xdr:colOff>0</xdr:colOff>
      <xdr:row>38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4733925" y="81438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0" y="8143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9" name="Testo 3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0" name="Testo 8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3" name="Testo 8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5" name="Testo 3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6" name="Testo 8"/>
        <xdr:cNvSpPr txBox="1">
          <a:spLocks noChangeArrowheads="1"/>
        </xdr:cNvSpPr>
      </xdr:nvSpPr>
      <xdr:spPr>
        <a:xfrm>
          <a:off x="4733925" y="245745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2457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743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714500" y="173355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7433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7433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74332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33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743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743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3241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324100" y="12668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886200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886200" y="1266825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2324100" y="51530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25" name="Testo 9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5153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28575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3886200" y="5153025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23241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6" name="Testo 2"/>
        <xdr:cNvSpPr txBox="1">
          <a:spLocks noChangeArrowheads="1"/>
        </xdr:cNvSpPr>
      </xdr:nvSpPr>
      <xdr:spPr>
        <a:xfrm>
          <a:off x="2324100" y="12668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3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3857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8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2" name="Testo 9"/>
        <xdr:cNvSpPr txBox="1">
          <a:spLocks noChangeArrowheads="1"/>
        </xdr:cNvSpPr>
      </xdr:nvSpPr>
      <xdr:spPr>
        <a:xfrm>
          <a:off x="3857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1266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5" name="Testo 6"/>
        <xdr:cNvSpPr txBox="1">
          <a:spLocks noChangeArrowheads="1"/>
        </xdr:cNvSpPr>
      </xdr:nvSpPr>
      <xdr:spPr>
        <a:xfrm>
          <a:off x="3857625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Testo 2"/>
        <xdr:cNvSpPr txBox="1">
          <a:spLocks noChangeArrowheads="1"/>
        </xdr:cNvSpPr>
      </xdr:nvSpPr>
      <xdr:spPr>
        <a:xfrm>
          <a:off x="3886200" y="0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7" name="Testo 2"/>
        <xdr:cNvSpPr txBox="1">
          <a:spLocks noChangeArrowheads="1"/>
        </xdr:cNvSpPr>
      </xdr:nvSpPr>
      <xdr:spPr>
        <a:xfrm>
          <a:off x="3886200" y="1266825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8" name="Testo 2"/>
        <xdr:cNvSpPr txBox="1">
          <a:spLocks noChangeArrowheads="1"/>
        </xdr:cNvSpPr>
      </xdr:nvSpPr>
      <xdr:spPr>
        <a:xfrm>
          <a:off x="2324100" y="5153025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51" name="Testo 8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52" name="Testo 9"/>
        <xdr:cNvSpPr txBox="1">
          <a:spLocks noChangeArrowheads="1"/>
        </xdr:cNvSpPr>
      </xdr:nvSpPr>
      <xdr:spPr>
        <a:xfrm>
          <a:off x="3857625" y="515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0" y="5153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28575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4" name="Testo 2"/>
        <xdr:cNvSpPr txBox="1">
          <a:spLocks noChangeArrowheads="1"/>
        </xdr:cNvSpPr>
      </xdr:nvSpPr>
      <xdr:spPr>
        <a:xfrm>
          <a:off x="3886200" y="5153025"/>
          <a:ext cx="1514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335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657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65760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657600" y="68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390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6576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65760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933575" y="26384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5" name="Testo 3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6" name="Testo 4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3657600" y="280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2638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1933575" y="469582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36576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6" name="Testo 2"/>
        <xdr:cNvSpPr txBox="1">
          <a:spLocks noChangeArrowheads="1"/>
        </xdr:cNvSpPr>
      </xdr:nvSpPr>
      <xdr:spPr>
        <a:xfrm>
          <a:off x="1933575" y="437197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36576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609600</xdr:colOff>
      <xdr:row>21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1460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14600" y="15335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05275" y="63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05275" y="63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052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052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105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41052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19100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191000" y="15335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04950" y="0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957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00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095750" y="314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6005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095750" y="9334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600575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095750" y="11811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600575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504950" y="29813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504950" y="29813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36" name="Testo 2"/>
        <xdr:cNvSpPr txBox="1">
          <a:spLocks noChangeArrowheads="1"/>
        </xdr:cNvSpPr>
      </xdr:nvSpPr>
      <xdr:spPr>
        <a:xfrm>
          <a:off x="1504950" y="2981325"/>
          <a:ext cx="3095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7" name="Testo 3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0</xdr:rowOff>
    </xdr:from>
    <xdr:to>
      <xdr:col>5</xdr:col>
      <xdr:colOff>0</xdr:colOff>
      <xdr:row>13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4095750" y="29813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609600</xdr:colOff>
      <xdr:row>13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2981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3" customWidth="1"/>
    <col min="2" max="6" width="12.7109375" style="3" customWidth="1"/>
    <col min="7" max="8" width="9.140625" style="3" customWidth="1"/>
    <col min="9" max="9" width="11.57421875" style="3" customWidth="1"/>
    <col min="10" max="16384" width="9.140625" style="3" customWidth="1"/>
  </cols>
  <sheetData>
    <row r="1" spans="1:5" ht="24.75" customHeight="1">
      <c r="A1" s="12" t="s">
        <v>121</v>
      </c>
      <c r="B1" s="2"/>
      <c r="C1" s="2"/>
      <c r="D1" s="2"/>
      <c r="E1" s="2"/>
    </row>
    <row r="2" spans="1:4" ht="19.5" customHeight="1">
      <c r="A2" s="11" t="s">
        <v>52</v>
      </c>
      <c r="B2" s="2"/>
      <c r="C2" s="2"/>
      <c r="D2" s="2"/>
    </row>
    <row r="3" spans="1:6" ht="46.5" customHeight="1">
      <c r="A3" s="30"/>
      <c r="B3" s="27" t="s">
        <v>39</v>
      </c>
      <c r="C3" s="27" t="s">
        <v>40</v>
      </c>
      <c r="D3" s="27" t="s">
        <v>41</v>
      </c>
      <c r="E3" s="27" t="s">
        <v>42</v>
      </c>
      <c r="F3" s="27" t="s">
        <v>45</v>
      </c>
    </row>
    <row r="4" spans="1:6" ht="21.75" customHeight="1">
      <c r="A4" s="116" t="s">
        <v>4</v>
      </c>
      <c r="B4" s="116"/>
      <c r="C4" s="116"/>
      <c r="D4" s="116"/>
      <c r="E4" s="116"/>
      <c r="F4" s="116"/>
    </row>
    <row r="5" spans="1:9" ht="12.75" customHeight="1">
      <c r="A5" s="13" t="s">
        <v>63</v>
      </c>
      <c r="B5" s="56">
        <v>19254</v>
      </c>
      <c r="C5" s="56">
        <v>91981</v>
      </c>
      <c r="D5" s="56">
        <v>9728</v>
      </c>
      <c r="E5" s="56">
        <v>58042</v>
      </c>
      <c r="F5" s="59">
        <v>35.7</v>
      </c>
      <c r="G5" s="21"/>
      <c r="H5" s="22"/>
      <c r="I5" s="22"/>
    </row>
    <row r="6" spans="1:9" ht="12.75" customHeight="1">
      <c r="A6" s="13" t="s">
        <v>65</v>
      </c>
      <c r="B6" s="56">
        <v>23313</v>
      </c>
      <c r="C6" s="56">
        <v>64367</v>
      </c>
      <c r="D6" s="56">
        <v>14239</v>
      </c>
      <c r="E6" s="56">
        <f>SUM(E11:E19)</f>
        <v>120217</v>
      </c>
      <c r="F6" s="59">
        <v>32.8</v>
      </c>
      <c r="G6" s="21"/>
      <c r="H6" s="22"/>
      <c r="I6" s="22"/>
    </row>
    <row r="7" spans="1:9" ht="12.75" customHeight="1">
      <c r="A7" s="13" t="s">
        <v>66</v>
      </c>
      <c r="B7" s="56">
        <v>29781</v>
      </c>
      <c r="C7" s="56">
        <v>55877</v>
      </c>
      <c r="D7" s="56">
        <v>11867</v>
      </c>
      <c r="E7" s="56">
        <v>90769</v>
      </c>
      <c r="F7" s="59">
        <v>35.4</v>
      </c>
      <c r="G7" s="21"/>
      <c r="H7" s="22"/>
      <c r="I7" s="22"/>
    </row>
    <row r="8" spans="1:9" ht="12.75" customHeight="1">
      <c r="A8" s="13" t="s">
        <v>67</v>
      </c>
      <c r="B8" s="56">
        <v>24461</v>
      </c>
      <c r="C8" s="56">
        <v>70195</v>
      </c>
      <c r="D8" s="56">
        <v>17559</v>
      </c>
      <c r="E8" s="56">
        <v>112217</v>
      </c>
      <c r="F8" s="59">
        <v>37.4</v>
      </c>
      <c r="G8" s="21"/>
      <c r="H8" s="22"/>
      <c r="I8" s="22"/>
    </row>
    <row r="9" spans="1:9" ht="12.75" customHeight="1">
      <c r="A9" s="13" t="s">
        <v>91</v>
      </c>
      <c r="B9" s="56">
        <v>28167</v>
      </c>
      <c r="C9" s="56">
        <v>79448</v>
      </c>
      <c r="D9" s="56">
        <v>17698</v>
      </c>
      <c r="E9" s="56">
        <v>120300</v>
      </c>
      <c r="F9" s="59">
        <v>48.6</v>
      </c>
      <c r="G9" s="21"/>
      <c r="H9" s="22"/>
      <c r="I9" s="22"/>
    </row>
    <row r="10" spans="1:6" ht="21.75" customHeight="1">
      <c r="A10" s="117" t="s">
        <v>92</v>
      </c>
      <c r="B10" s="117"/>
      <c r="C10" s="117"/>
      <c r="D10" s="117"/>
      <c r="E10" s="117"/>
      <c r="F10" s="117"/>
    </row>
    <row r="11" spans="1:13" ht="12.75" customHeight="1">
      <c r="A11" s="7" t="s">
        <v>12</v>
      </c>
      <c r="B11" s="56">
        <v>7362</v>
      </c>
      <c r="C11" s="56">
        <v>5392</v>
      </c>
      <c r="D11" s="56">
        <v>1591</v>
      </c>
      <c r="E11" s="56">
        <v>14441</v>
      </c>
      <c r="F11" s="59">
        <v>63.40500702640077</v>
      </c>
      <c r="I11" s="22"/>
      <c r="J11" s="22"/>
      <c r="M11" s="68"/>
    </row>
    <row r="12" spans="1:13" ht="12.75" customHeight="1">
      <c r="A12" s="7" t="s">
        <v>13</v>
      </c>
      <c r="B12" s="56">
        <v>1506</v>
      </c>
      <c r="C12" s="56">
        <v>4700</v>
      </c>
      <c r="D12" s="56">
        <v>1112</v>
      </c>
      <c r="E12" s="56">
        <v>3391</v>
      </c>
      <c r="F12" s="59">
        <v>39.41058922676637</v>
      </c>
      <c r="I12" s="22"/>
      <c r="J12" s="22"/>
      <c r="M12" s="68"/>
    </row>
    <row r="13" spans="1:13" ht="12.75" customHeight="1">
      <c r="A13" s="7" t="s">
        <v>14</v>
      </c>
      <c r="B13" s="56">
        <v>4008</v>
      </c>
      <c r="C13" s="56">
        <v>21263</v>
      </c>
      <c r="D13" s="56">
        <v>3887</v>
      </c>
      <c r="E13" s="56">
        <v>21919</v>
      </c>
      <c r="F13" s="59">
        <v>46.85529139043079</v>
      </c>
      <c r="I13" s="22"/>
      <c r="J13" s="22"/>
      <c r="M13" s="68"/>
    </row>
    <row r="14" spans="1:13" ht="12.75" customHeight="1">
      <c r="A14" s="7" t="s">
        <v>15</v>
      </c>
      <c r="B14" s="56">
        <v>96</v>
      </c>
      <c r="C14" s="56">
        <v>856</v>
      </c>
      <c r="D14" s="56">
        <v>101</v>
      </c>
      <c r="E14" s="56">
        <v>127</v>
      </c>
      <c r="F14" s="59">
        <v>6.841174594892309</v>
      </c>
      <c r="I14" s="22"/>
      <c r="J14" s="22"/>
      <c r="M14" s="68"/>
    </row>
    <row r="15" spans="1:13" ht="12.75" customHeight="1">
      <c r="A15" s="7" t="s">
        <v>16</v>
      </c>
      <c r="B15" s="56">
        <v>3640</v>
      </c>
      <c r="C15" s="56">
        <v>9576</v>
      </c>
      <c r="D15" s="56">
        <v>1351</v>
      </c>
      <c r="E15" s="56">
        <v>10669</v>
      </c>
      <c r="F15" s="59">
        <v>38.60420933800596</v>
      </c>
      <c r="I15" s="22"/>
      <c r="J15" s="22"/>
      <c r="M15" s="68"/>
    </row>
    <row r="16" spans="1:13" ht="12.75" customHeight="1">
      <c r="A16" s="7" t="s">
        <v>17</v>
      </c>
      <c r="B16" s="56">
        <v>4125</v>
      </c>
      <c r="C16" s="56">
        <v>13114</v>
      </c>
      <c r="D16" s="56">
        <v>2664</v>
      </c>
      <c r="E16" s="56">
        <v>25340</v>
      </c>
      <c r="F16" s="59">
        <v>36.20665233114887</v>
      </c>
      <c r="I16" s="22"/>
      <c r="J16" s="22"/>
      <c r="M16" s="68"/>
    </row>
    <row r="17" spans="1:13" ht="12.75" customHeight="1">
      <c r="A17" s="7" t="s">
        <v>18</v>
      </c>
      <c r="B17" s="56">
        <v>1294</v>
      </c>
      <c r="C17" s="56">
        <v>5729</v>
      </c>
      <c r="D17" s="56">
        <v>1057</v>
      </c>
      <c r="E17" s="56">
        <v>4907</v>
      </c>
      <c r="F17" s="59">
        <v>40.769238013618</v>
      </c>
      <c r="I17" s="22"/>
      <c r="J17" s="22"/>
      <c r="M17" s="68"/>
    </row>
    <row r="18" spans="1:13" ht="12.75" customHeight="1">
      <c r="A18" s="7" t="s">
        <v>19</v>
      </c>
      <c r="B18" s="56">
        <v>1597</v>
      </c>
      <c r="C18" s="56">
        <v>4579</v>
      </c>
      <c r="D18" s="56">
        <v>1198</v>
      </c>
      <c r="E18" s="56">
        <v>5425</v>
      </c>
      <c r="F18" s="59">
        <v>31.65945615688486</v>
      </c>
      <c r="I18" s="22"/>
      <c r="J18" s="22"/>
      <c r="M18" s="68"/>
    </row>
    <row r="19" spans="1:13" ht="12.75" customHeight="1">
      <c r="A19" s="7" t="s">
        <v>20</v>
      </c>
      <c r="B19" s="56">
        <v>4540</v>
      </c>
      <c r="C19" s="56">
        <v>14239</v>
      </c>
      <c r="D19" s="56">
        <v>4737</v>
      </c>
      <c r="E19" s="56">
        <v>33998</v>
      </c>
      <c r="F19" s="59">
        <v>131.72432115504415</v>
      </c>
      <c r="G19" s="21"/>
      <c r="H19" s="21"/>
      <c r="I19" s="21"/>
      <c r="J19" s="22"/>
      <c r="M19" s="68"/>
    </row>
    <row r="20" spans="1:6" s="15" customFormat="1" ht="21.75" customHeight="1">
      <c r="A20" s="117" t="s">
        <v>93</v>
      </c>
      <c r="B20" s="117"/>
      <c r="C20" s="117"/>
      <c r="D20" s="117"/>
      <c r="E20" s="117"/>
      <c r="F20" s="117"/>
    </row>
    <row r="21" spans="1:9" ht="12.75" customHeight="1">
      <c r="A21" s="7" t="s">
        <v>21</v>
      </c>
      <c r="B21" s="56">
        <v>377367</v>
      </c>
      <c r="C21" s="56">
        <v>547895</v>
      </c>
      <c r="D21" s="56">
        <v>111864</v>
      </c>
      <c r="E21" s="56">
        <v>1158559</v>
      </c>
      <c r="F21" s="59">
        <v>104.9</v>
      </c>
      <c r="H21" s="22"/>
      <c r="I21" s="22"/>
    </row>
    <row r="22" spans="1:9" ht="12.75" customHeight="1">
      <c r="A22" s="7" t="s">
        <v>7</v>
      </c>
      <c r="B22" s="56">
        <f>B23-B21</f>
        <v>1401140</v>
      </c>
      <c r="C22" s="56">
        <f>C23-C21</f>
        <v>2514823</v>
      </c>
      <c r="D22" s="56">
        <f>D23-D21</f>
        <v>536747</v>
      </c>
      <c r="E22" s="56">
        <f>E23-E21</f>
        <v>4804213</v>
      </c>
      <c r="F22" s="59">
        <v>233.1</v>
      </c>
      <c r="H22" s="22"/>
      <c r="I22" s="22"/>
    </row>
    <row r="23" spans="1:9" s="9" customFormat="1" ht="12.75" customHeight="1">
      <c r="A23" s="7" t="s">
        <v>5</v>
      </c>
      <c r="B23" s="56">
        <v>1778507</v>
      </c>
      <c r="C23" s="56">
        <v>3062718</v>
      </c>
      <c r="D23" s="56">
        <v>648611</v>
      </c>
      <c r="E23" s="56">
        <v>5962772</v>
      </c>
      <c r="F23" s="59">
        <v>188.9</v>
      </c>
      <c r="H23" s="22"/>
      <c r="I23" s="64"/>
    </row>
    <row r="24" spans="1:6" s="9" customFormat="1" ht="27" customHeight="1">
      <c r="A24" s="19" t="s">
        <v>49</v>
      </c>
      <c r="B24" s="57">
        <f>B9/B23*100</f>
        <v>1.5837441179596143</v>
      </c>
      <c r="C24" s="57">
        <f>C9/C23*100</f>
        <v>2.5940357551691013</v>
      </c>
      <c r="D24" s="57">
        <f>D9/D23*100</f>
        <v>2.728600039160606</v>
      </c>
      <c r="E24" s="57">
        <f>E9/E23*100</f>
        <v>2.017518026850599</v>
      </c>
      <c r="F24" s="57">
        <f>F9/F23*100</f>
        <v>25.727898358920065</v>
      </c>
    </row>
    <row r="25" spans="1:6" ht="12.75">
      <c r="A25" s="16"/>
      <c r="B25" s="16"/>
      <c r="C25" s="16"/>
      <c r="D25" s="16"/>
      <c r="E25" s="16"/>
      <c r="F25" s="16"/>
    </row>
    <row r="26" spans="1:6" ht="13.5" customHeight="1">
      <c r="A26" s="7" t="s">
        <v>47</v>
      </c>
      <c r="B26" s="7"/>
      <c r="C26" s="7"/>
      <c r="D26" s="7"/>
      <c r="E26" s="7"/>
      <c r="F26" s="7"/>
    </row>
    <row r="31" spans="2:6" ht="12.75">
      <c r="B31" s="56"/>
      <c r="C31" s="56"/>
      <c r="D31" s="56"/>
      <c r="E31" s="56"/>
      <c r="F31" s="59"/>
    </row>
    <row r="32" spans="2:6" ht="12.75">
      <c r="B32" s="56"/>
      <c r="C32" s="56"/>
      <c r="D32" s="56"/>
      <c r="E32" s="56"/>
      <c r="F32" s="59"/>
    </row>
    <row r="33" spans="2:6" ht="12.75">
      <c r="B33" s="56"/>
      <c r="C33" s="56"/>
      <c r="D33" s="56"/>
      <c r="E33" s="56"/>
      <c r="F33" s="59"/>
    </row>
  </sheetData>
  <sheetProtection/>
  <mergeCells count="3">
    <mergeCell ref="A4:F4"/>
    <mergeCell ref="A10:F10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9" width="9.7109375" style="0" customWidth="1"/>
  </cols>
  <sheetData>
    <row r="1" spans="1:12" ht="24" customHeight="1">
      <c r="A1" s="114" t="s">
        <v>125</v>
      </c>
      <c r="J1" s="113"/>
      <c r="K1" s="113"/>
      <c r="L1" s="113"/>
    </row>
    <row r="2" spans="1:10" ht="12.75">
      <c r="A2" s="3"/>
      <c r="B2" s="144" t="s">
        <v>108</v>
      </c>
      <c r="C2" s="144"/>
      <c r="D2" s="144"/>
      <c r="E2" s="144"/>
      <c r="F2" s="144"/>
      <c r="G2" s="144"/>
      <c r="H2" s="144"/>
      <c r="I2" s="142" t="s">
        <v>1</v>
      </c>
      <c r="J2" s="3"/>
    </row>
    <row r="3" spans="1:10" ht="12.75">
      <c r="A3" s="3"/>
      <c r="B3" s="30" t="s">
        <v>123</v>
      </c>
      <c r="C3" s="30" t="s">
        <v>124</v>
      </c>
      <c r="D3" s="93" t="s">
        <v>109</v>
      </c>
      <c r="E3" s="93" t="s">
        <v>110</v>
      </c>
      <c r="F3" s="93" t="s">
        <v>111</v>
      </c>
      <c r="G3" s="93" t="s">
        <v>112</v>
      </c>
      <c r="H3" s="93" t="s">
        <v>113</v>
      </c>
      <c r="I3" s="143"/>
      <c r="J3" s="3"/>
    </row>
    <row r="4" spans="1:11" ht="20.25">
      <c r="A4" s="3"/>
      <c r="B4" s="3"/>
      <c r="C4" s="3"/>
      <c r="D4" s="3"/>
      <c r="E4" s="3"/>
      <c r="F4" s="3"/>
      <c r="G4" s="3"/>
      <c r="H4" s="3"/>
      <c r="I4" s="3"/>
      <c r="J4" s="3"/>
      <c r="K4" s="96"/>
    </row>
    <row r="5" spans="1:11" ht="20.25">
      <c r="A5" s="106">
        <v>2000</v>
      </c>
      <c r="B5" s="112">
        <v>472</v>
      </c>
      <c r="C5" s="112">
        <v>35</v>
      </c>
      <c r="D5" s="102" t="s">
        <v>30</v>
      </c>
      <c r="E5" s="102" t="s">
        <v>30</v>
      </c>
      <c r="F5" s="102" t="s">
        <v>30</v>
      </c>
      <c r="G5" s="102" t="s">
        <v>30</v>
      </c>
      <c r="H5" s="102" t="s">
        <v>30</v>
      </c>
      <c r="I5" s="110">
        <f>SUM(B5:H5)</f>
        <v>507</v>
      </c>
      <c r="J5" s="3"/>
      <c r="K5" s="96"/>
    </row>
    <row r="6" spans="1:11" ht="20.25">
      <c r="A6" s="106">
        <v>2001</v>
      </c>
      <c r="B6" s="112">
        <v>660</v>
      </c>
      <c r="C6" s="112">
        <v>54</v>
      </c>
      <c r="D6" s="102">
        <v>4</v>
      </c>
      <c r="E6" s="102">
        <v>1</v>
      </c>
      <c r="F6" s="102" t="s">
        <v>30</v>
      </c>
      <c r="G6" s="102" t="s">
        <v>30</v>
      </c>
      <c r="H6" s="102" t="s">
        <v>30</v>
      </c>
      <c r="I6" s="110">
        <f aca="true" t="shared" si="0" ref="I6:I16">SUM(B6:H6)</f>
        <v>719</v>
      </c>
      <c r="J6" s="3"/>
      <c r="K6" s="96"/>
    </row>
    <row r="7" spans="1:11" ht="20.25">
      <c r="A7" s="106">
        <v>2002</v>
      </c>
      <c r="B7" s="112">
        <v>1175</v>
      </c>
      <c r="C7" s="112">
        <v>98</v>
      </c>
      <c r="D7" s="102">
        <v>14</v>
      </c>
      <c r="E7" s="102">
        <v>4</v>
      </c>
      <c r="F7" s="102" t="s">
        <v>30</v>
      </c>
      <c r="G7" s="102">
        <v>1</v>
      </c>
      <c r="H7" s="102" t="s">
        <v>30</v>
      </c>
      <c r="I7" s="110">
        <f t="shared" si="0"/>
        <v>1292</v>
      </c>
      <c r="J7" s="3"/>
      <c r="K7" s="97"/>
    </row>
    <row r="8" spans="1:11" ht="20.25">
      <c r="A8" s="106">
        <v>2003</v>
      </c>
      <c r="B8" s="112">
        <v>164</v>
      </c>
      <c r="C8" s="112">
        <v>28</v>
      </c>
      <c r="D8" s="102" t="s">
        <v>30</v>
      </c>
      <c r="E8" s="102" t="s">
        <v>30</v>
      </c>
      <c r="F8" s="102" t="s">
        <v>30</v>
      </c>
      <c r="G8" s="102" t="s">
        <v>30</v>
      </c>
      <c r="H8" s="102" t="s">
        <v>30</v>
      </c>
      <c r="I8" s="110">
        <f t="shared" si="0"/>
        <v>192</v>
      </c>
      <c r="J8" s="3"/>
      <c r="K8" s="97"/>
    </row>
    <row r="9" spans="1:11" ht="20.25">
      <c r="A9" s="106">
        <v>2004</v>
      </c>
      <c r="B9" s="112">
        <v>181</v>
      </c>
      <c r="C9" s="112">
        <v>39</v>
      </c>
      <c r="D9" s="102" t="s">
        <v>30</v>
      </c>
      <c r="E9" s="102" t="s">
        <v>30</v>
      </c>
      <c r="F9" s="102">
        <v>1</v>
      </c>
      <c r="G9" s="102" t="s">
        <v>30</v>
      </c>
      <c r="H9" s="102" t="s">
        <v>30</v>
      </c>
      <c r="I9" s="110">
        <f t="shared" si="0"/>
        <v>221</v>
      </c>
      <c r="J9" s="3"/>
      <c r="K9" s="98"/>
    </row>
    <row r="10" spans="1:11" ht="20.25">
      <c r="A10" s="106">
        <v>2005</v>
      </c>
      <c r="B10" s="112">
        <v>481</v>
      </c>
      <c r="C10" s="112">
        <v>53</v>
      </c>
      <c r="D10" s="102">
        <v>1</v>
      </c>
      <c r="E10" s="102">
        <v>1</v>
      </c>
      <c r="F10" s="102" t="s">
        <v>30</v>
      </c>
      <c r="G10" s="102" t="s">
        <v>30</v>
      </c>
      <c r="H10" s="102" t="s">
        <v>30</v>
      </c>
      <c r="I10" s="110">
        <f t="shared" si="0"/>
        <v>536</v>
      </c>
      <c r="J10" s="3"/>
      <c r="K10" s="99"/>
    </row>
    <row r="11" spans="1:11" ht="20.25">
      <c r="A11" s="106">
        <v>2006</v>
      </c>
      <c r="B11" s="112">
        <v>703</v>
      </c>
      <c r="C11" s="112">
        <v>41</v>
      </c>
      <c r="D11" s="102">
        <v>2</v>
      </c>
      <c r="E11" s="102" t="s">
        <v>30</v>
      </c>
      <c r="F11" s="102" t="s">
        <v>30</v>
      </c>
      <c r="G11" s="102">
        <v>1</v>
      </c>
      <c r="H11" s="102" t="s">
        <v>30</v>
      </c>
      <c r="I11" s="110">
        <f t="shared" si="0"/>
        <v>747</v>
      </c>
      <c r="J11" s="3"/>
      <c r="K11" s="100"/>
    </row>
    <row r="12" spans="1:11" ht="20.25">
      <c r="A12" s="107">
        <v>2007</v>
      </c>
      <c r="B12" s="112">
        <v>520</v>
      </c>
      <c r="C12" s="112">
        <v>27</v>
      </c>
      <c r="D12" s="103">
        <v>1</v>
      </c>
      <c r="E12" s="103">
        <v>1</v>
      </c>
      <c r="F12" s="102" t="s">
        <v>30</v>
      </c>
      <c r="G12" s="102" t="s">
        <v>30</v>
      </c>
      <c r="H12" s="102" t="s">
        <v>30</v>
      </c>
      <c r="I12" s="110">
        <f t="shared" si="0"/>
        <v>549</v>
      </c>
      <c r="J12" s="3"/>
      <c r="K12" s="97"/>
    </row>
    <row r="13" spans="1:11" ht="20.25">
      <c r="A13" s="107">
        <v>2008</v>
      </c>
      <c r="B13" s="112">
        <v>623</v>
      </c>
      <c r="C13" s="112">
        <v>43</v>
      </c>
      <c r="D13" s="103">
        <v>1</v>
      </c>
      <c r="E13" s="102" t="s">
        <v>30</v>
      </c>
      <c r="F13" s="102" t="s">
        <v>30</v>
      </c>
      <c r="G13" s="102" t="s">
        <v>30</v>
      </c>
      <c r="H13" s="102" t="s">
        <v>30</v>
      </c>
      <c r="I13" s="110">
        <f t="shared" si="0"/>
        <v>667</v>
      </c>
      <c r="J13" s="3"/>
      <c r="K13" s="97"/>
    </row>
    <row r="14" spans="1:11" ht="20.25">
      <c r="A14" s="108">
        <v>2009</v>
      </c>
      <c r="B14" s="112">
        <v>747</v>
      </c>
      <c r="C14" s="112">
        <v>52</v>
      </c>
      <c r="D14" s="104">
        <v>4</v>
      </c>
      <c r="E14" s="104">
        <v>1</v>
      </c>
      <c r="F14" s="102" t="s">
        <v>30</v>
      </c>
      <c r="G14" s="102" t="s">
        <v>30</v>
      </c>
      <c r="H14" s="102" t="s">
        <v>30</v>
      </c>
      <c r="I14" s="110">
        <f t="shared" si="0"/>
        <v>804</v>
      </c>
      <c r="J14" s="3"/>
      <c r="K14" s="97"/>
    </row>
    <row r="15" spans="1:11" ht="20.25">
      <c r="A15" s="108">
        <v>2010</v>
      </c>
      <c r="B15" s="112">
        <v>810</v>
      </c>
      <c r="C15" s="112">
        <v>31</v>
      </c>
      <c r="D15" s="104">
        <v>2</v>
      </c>
      <c r="E15" s="102" t="s">
        <v>30</v>
      </c>
      <c r="F15" s="102" t="s">
        <v>30</v>
      </c>
      <c r="G15" s="102" t="s">
        <v>30</v>
      </c>
      <c r="H15" s="102" t="s">
        <v>30</v>
      </c>
      <c r="I15" s="110">
        <f t="shared" si="0"/>
        <v>843</v>
      </c>
      <c r="J15" s="3"/>
      <c r="K15" s="96"/>
    </row>
    <row r="16" spans="1:11" ht="20.25">
      <c r="A16" s="109">
        <v>2011</v>
      </c>
      <c r="B16" s="111">
        <v>1576</v>
      </c>
      <c r="C16" s="111">
        <v>59</v>
      </c>
      <c r="D16" s="105">
        <v>3</v>
      </c>
      <c r="E16" s="101" t="s">
        <v>30</v>
      </c>
      <c r="F16" s="101" t="s">
        <v>30</v>
      </c>
      <c r="G16" s="101" t="s">
        <v>30</v>
      </c>
      <c r="H16" s="101" t="s">
        <v>30</v>
      </c>
      <c r="I16" s="111">
        <f t="shared" si="0"/>
        <v>1638</v>
      </c>
      <c r="J16" s="3"/>
      <c r="K16" s="96"/>
    </row>
    <row r="17" spans="1:12" ht="12.75" customHeight="1">
      <c r="A17" s="145" t="s">
        <v>122</v>
      </c>
      <c r="B17" s="145"/>
      <c r="C17" s="145"/>
      <c r="D17" s="145"/>
      <c r="E17" s="145"/>
      <c r="F17" s="145"/>
      <c r="G17" s="145"/>
      <c r="H17" s="145"/>
      <c r="I17" s="145"/>
      <c r="J17" s="7"/>
      <c r="K17" s="7"/>
      <c r="L17" s="7"/>
    </row>
    <row r="18" spans="1:12" ht="12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7"/>
      <c r="K18" s="7"/>
      <c r="L18" s="7"/>
    </row>
    <row r="19" spans="1:1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sheetProtection/>
  <mergeCells count="3">
    <mergeCell ref="I2:I3"/>
    <mergeCell ref="B2:H2"/>
    <mergeCell ref="A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22.140625" style="3" customWidth="1"/>
    <col min="2" max="5" width="11.7109375" style="3" customWidth="1"/>
    <col min="6" max="6" width="4.7109375" style="3" customWidth="1"/>
    <col min="7" max="16384" width="9.140625" style="3" customWidth="1"/>
  </cols>
  <sheetData>
    <row r="1" spans="1:5" ht="24.75" customHeight="1">
      <c r="A1" s="12" t="s">
        <v>107</v>
      </c>
      <c r="B1" s="2"/>
      <c r="C1" s="2"/>
      <c r="D1" s="2"/>
      <c r="E1" s="2"/>
    </row>
    <row r="2" spans="1:4" ht="19.5" customHeight="1">
      <c r="A2" s="11" t="s">
        <v>90</v>
      </c>
      <c r="B2" s="2"/>
      <c r="C2" s="2"/>
      <c r="D2" s="2"/>
    </row>
    <row r="3" spans="1:5" ht="29.25" customHeight="1">
      <c r="A3" s="30"/>
      <c r="B3" s="27" t="s">
        <v>4</v>
      </c>
      <c r="C3" s="27" t="s">
        <v>21</v>
      </c>
      <c r="D3" s="27" t="s">
        <v>7</v>
      </c>
      <c r="E3" s="27" t="s">
        <v>5</v>
      </c>
    </row>
    <row r="4" spans="1:5" ht="19.5" customHeight="1">
      <c r="A4" s="116" t="s">
        <v>11</v>
      </c>
      <c r="B4" s="116"/>
      <c r="C4" s="116"/>
      <c r="D4" s="116"/>
      <c r="E4" s="116"/>
    </row>
    <row r="5" spans="1:5" ht="15.75" customHeight="1">
      <c r="A5" s="3" t="s">
        <v>0</v>
      </c>
      <c r="B5" s="8">
        <f>SUM(B6:B7)</f>
        <v>628400</v>
      </c>
      <c r="C5" s="8">
        <f>SUM(C6:C7)</f>
        <v>3502910</v>
      </c>
      <c r="D5" s="8">
        <f>E5-C5</f>
        <v>7108100</v>
      </c>
      <c r="E5" s="8">
        <f>SUM(E6:E7)</f>
        <v>10611010</v>
      </c>
    </row>
    <row r="6" spans="1:5" ht="15.75" customHeight="1">
      <c r="A6" s="10" t="s">
        <v>8</v>
      </c>
      <c r="B6" s="8">
        <v>463400</v>
      </c>
      <c r="C6" s="8">
        <v>3111510</v>
      </c>
      <c r="D6" s="8">
        <f aca="true" t="shared" si="0" ref="D6:D11">E6-C6</f>
        <v>7029760</v>
      </c>
      <c r="E6" s="21">
        <v>10141270</v>
      </c>
    </row>
    <row r="7" spans="1:5" ht="15.75" customHeight="1">
      <c r="A7" s="10" t="s">
        <v>9</v>
      </c>
      <c r="B7" s="8">
        <v>165000</v>
      </c>
      <c r="C7" s="8">
        <v>391400</v>
      </c>
      <c r="D7" s="8">
        <f t="shared" si="0"/>
        <v>78340</v>
      </c>
      <c r="E7" s="21">
        <v>469740</v>
      </c>
    </row>
    <row r="8" spans="1:5" ht="15.75" customHeight="1">
      <c r="A8" s="3" t="s">
        <v>2</v>
      </c>
      <c r="B8" s="8">
        <f>SUM(B9:B10)</f>
        <v>1578630</v>
      </c>
      <c r="C8" s="8">
        <f>SUM(C9:C10)</f>
        <v>6537080</v>
      </c>
      <c r="D8" s="8">
        <f t="shared" si="0"/>
        <v>6004820</v>
      </c>
      <c r="E8" s="8">
        <f>SUM(E9:E10)</f>
        <v>12541900</v>
      </c>
    </row>
    <row r="9" spans="1:5" ht="15.75" customHeight="1">
      <c r="A9" s="10" t="s">
        <v>8</v>
      </c>
      <c r="B9" s="8">
        <v>980090</v>
      </c>
      <c r="C9" s="8">
        <v>4104420</v>
      </c>
      <c r="D9" s="8">
        <f t="shared" si="0"/>
        <v>5027200</v>
      </c>
      <c r="E9" s="21">
        <v>9131620</v>
      </c>
    </row>
    <row r="10" spans="1:5" ht="15.75" customHeight="1">
      <c r="A10" s="10" t="s">
        <v>9</v>
      </c>
      <c r="B10" s="8">
        <v>598540</v>
      </c>
      <c r="C10" s="8">
        <v>2432660</v>
      </c>
      <c r="D10" s="8">
        <f t="shared" si="0"/>
        <v>977620</v>
      </c>
      <c r="E10" s="21">
        <v>3410280</v>
      </c>
    </row>
    <row r="11" spans="1:5" ht="15.75" customHeight="1">
      <c r="A11" s="3" t="s">
        <v>3</v>
      </c>
      <c r="B11" s="8">
        <v>364100</v>
      </c>
      <c r="C11" s="8">
        <v>2254710</v>
      </c>
      <c r="D11" s="8">
        <f t="shared" si="0"/>
        <v>4725980</v>
      </c>
      <c r="E11" s="21">
        <v>6980690</v>
      </c>
    </row>
    <row r="12" spans="1:5" ht="15.75" customHeight="1">
      <c r="A12" s="23" t="s">
        <v>1</v>
      </c>
      <c r="B12" s="55">
        <f>B5+B8+B11</f>
        <v>2571130</v>
      </c>
      <c r="C12" s="55">
        <f>C5+C8+C11</f>
        <v>12294700</v>
      </c>
      <c r="D12" s="55">
        <f>D5+D8+D11</f>
        <v>17838900</v>
      </c>
      <c r="E12" s="55">
        <f>E5+E8+E11</f>
        <v>30133600</v>
      </c>
    </row>
    <row r="13" spans="1:5" ht="15.75" customHeight="1">
      <c r="A13" s="117" t="s">
        <v>89</v>
      </c>
      <c r="B13" s="117"/>
      <c r="C13" s="117"/>
      <c r="D13" s="117"/>
      <c r="E13" s="117"/>
    </row>
    <row r="14" spans="1:5" ht="15.75" customHeight="1">
      <c r="A14" s="3" t="s">
        <v>0</v>
      </c>
      <c r="B14" s="8">
        <v>651806</v>
      </c>
      <c r="C14" s="8">
        <v>2368264</v>
      </c>
      <c r="D14" s="8">
        <f>E14-C14</f>
        <v>5228824</v>
      </c>
      <c r="E14" s="8">
        <v>7597088</v>
      </c>
    </row>
    <row r="15" spans="1:5" ht="15.75" customHeight="1">
      <c r="A15" s="10" t="s">
        <v>8</v>
      </c>
      <c r="B15" s="8">
        <v>267568</v>
      </c>
      <c r="C15" s="8">
        <v>1761872</v>
      </c>
      <c r="D15" s="8">
        <f aca="true" t="shared" si="1" ref="D15:D20">E15-C15</f>
        <v>4397046</v>
      </c>
      <c r="E15" s="21">
        <v>6158918</v>
      </c>
    </row>
    <row r="16" spans="1:5" ht="15.75" customHeight="1">
      <c r="A16" s="10" t="s">
        <v>9</v>
      </c>
      <c r="B16" s="8">
        <v>383435</v>
      </c>
      <c r="C16" s="8">
        <v>600876</v>
      </c>
      <c r="D16" s="8">
        <f t="shared" si="1"/>
        <v>842819</v>
      </c>
      <c r="E16" s="21">
        <v>1443695</v>
      </c>
    </row>
    <row r="17" spans="1:5" ht="15.75" customHeight="1">
      <c r="A17" s="3" t="s">
        <v>2</v>
      </c>
      <c r="B17" s="8">
        <f>SUM(B18:B19)</f>
        <v>2459042</v>
      </c>
      <c r="C17" s="8">
        <f>SUM(C18:C19)</f>
        <v>10302596</v>
      </c>
      <c r="D17" s="8">
        <f t="shared" si="1"/>
        <v>13382910</v>
      </c>
      <c r="E17" s="8">
        <f>SUM(E18:E19)</f>
        <v>23685506</v>
      </c>
    </row>
    <row r="18" spans="1:5" ht="15.75" customHeight="1">
      <c r="A18" s="10" t="s">
        <v>8</v>
      </c>
      <c r="B18" s="8">
        <v>926598</v>
      </c>
      <c r="C18" s="8">
        <v>4016013</v>
      </c>
      <c r="D18" s="8">
        <f t="shared" si="1"/>
        <v>10172706</v>
      </c>
      <c r="E18" s="21">
        <v>14188719</v>
      </c>
    </row>
    <row r="19" spans="1:5" ht="15.75" customHeight="1">
      <c r="A19" s="10" t="s">
        <v>9</v>
      </c>
      <c r="B19" s="8">
        <v>1532444</v>
      </c>
      <c r="C19" s="8">
        <v>6286583</v>
      </c>
      <c r="D19" s="8">
        <f t="shared" si="1"/>
        <v>3210204</v>
      </c>
      <c r="E19" s="21">
        <v>9496787</v>
      </c>
    </row>
    <row r="20" spans="1:5" ht="15.75" customHeight="1">
      <c r="A20" s="3" t="s">
        <v>3</v>
      </c>
      <c r="B20" s="8">
        <v>1941030</v>
      </c>
      <c r="C20" s="8">
        <v>8247425</v>
      </c>
      <c r="D20" s="8">
        <f t="shared" si="1"/>
        <v>21090901</v>
      </c>
      <c r="E20" s="21">
        <v>29338326</v>
      </c>
    </row>
    <row r="21" spans="1:5" ht="15.75" customHeight="1">
      <c r="A21" s="94" t="s">
        <v>1</v>
      </c>
      <c r="B21" s="95">
        <f>B14+B17+B20</f>
        <v>5051878</v>
      </c>
      <c r="C21" s="95">
        <f>C14+C17+C20</f>
        <v>20918285</v>
      </c>
      <c r="D21" s="95">
        <f>D14+D17+D20</f>
        <v>39702635</v>
      </c>
      <c r="E21" s="95">
        <f>E14+E17+E20</f>
        <v>60620920</v>
      </c>
    </row>
    <row r="22" spans="1:5" ht="13.5" customHeight="1">
      <c r="A22" s="7" t="s">
        <v>6</v>
      </c>
      <c r="B22" s="8"/>
      <c r="C22" s="8"/>
      <c r="D22" s="8"/>
      <c r="E22" s="8"/>
    </row>
    <row r="24" ht="12.75">
      <c r="D24" s="21"/>
    </row>
  </sheetData>
  <sheetProtection/>
  <mergeCells count="2">
    <mergeCell ref="A4:E4"/>
    <mergeCell ref="A13:E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5 D8" formula="1"/>
    <ignoredError sqref="B8:C8 E8 B17:C17 E17" formulaRange="1"/>
    <ignoredError sqref="D1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34" customWidth="1"/>
    <col min="2" max="2" width="10.7109375" style="34" customWidth="1"/>
    <col min="3" max="3" width="11.8515625" style="34" customWidth="1"/>
    <col min="4" max="4" width="12.140625" style="34" customWidth="1"/>
    <col min="5" max="5" width="12.8515625" style="34" customWidth="1"/>
    <col min="6" max="6" width="12.140625" style="34" customWidth="1"/>
    <col min="7" max="7" width="11.8515625" style="46" customWidth="1"/>
    <col min="8" max="8" width="14.28125" style="34" customWidth="1"/>
    <col min="9" max="16384" width="9.140625" style="34" customWidth="1"/>
  </cols>
  <sheetData>
    <row r="1" spans="1:6" ht="24.75" customHeight="1">
      <c r="A1" s="1" t="s">
        <v>120</v>
      </c>
      <c r="B1" s="1"/>
      <c r="C1" s="1"/>
      <c r="D1" s="1"/>
      <c r="E1" s="1"/>
      <c r="F1" s="1"/>
    </row>
    <row r="2" spans="1:6" ht="39.75" customHeight="1">
      <c r="A2" s="35"/>
      <c r="B2" s="36" t="s">
        <v>44</v>
      </c>
      <c r="C2" s="36" t="s">
        <v>38</v>
      </c>
      <c r="D2" s="36" t="s">
        <v>46</v>
      </c>
      <c r="E2" s="36" t="s">
        <v>1</v>
      </c>
      <c r="F2" s="36" t="s">
        <v>37</v>
      </c>
    </row>
    <row r="3" spans="1:6" ht="21.75" customHeight="1">
      <c r="A3" s="119" t="s">
        <v>4</v>
      </c>
      <c r="B3" s="119"/>
      <c r="C3" s="119"/>
      <c r="D3" s="119"/>
      <c r="E3" s="119"/>
      <c r="F3" s="119"/>
    </row>
    <row r="4" spans="1:6" ht="12.75" customHeight="1">
      <c r="A4" s="37" t="s">
        <v>63</v>
      </c>
      <c r="B4" s="22">
        <f>E4-(C4+D4)</f>
        <v>2531627</v>
      </c>
      <c r="C4" s="22">
        <v>179005</v>
      </c>
      <c r="D4" s="22">
        <v>7335</v>
      </c>
      <c r="E4" s="22">
        <v>2717967</v>
      </c>
      <c r="F4" s="38">
        <f>C4/E4*100</f>
        <v>6.585988718773995</v>
      </c>
    </row>
    <row r="5" spans="1:6" ht="12.75" customHeight="1">
      <c r="A5" s="37" t="s">
        <v>65</v>
      </c>
      <c r="B5" s="22">
        <f>E5-(C5+D5)</f>
        <v>2527304</v>
      </c>
      <c r="C5" s="22">
        <v>164805</v>
      </c>
      <c r="D5" s="22">
        <v>3089</v>
      </c>
      <c r="E5" s="22">
        <v>2695198</v>
      </c>
      <c r="F5" s="38">
        <f>C5/E5*100</f>
        <v>6.114764110095066</v>
      </c>
    </row>
    <row r="6" spans="1:6" ht="12.75" customHeight="1">
      <c r="A6" s="37" t="s">
        <v>66</v>
      </c>
      <c r="B6" s="22">
        <v>2464454</v>
      </c>
      <c r="C6" s="22">
        <v>178294</v>
      </c>
      <c r="D6" s="22">
        <v>7664</v>
      </c>
      <c r="E6" s="22">
        <f>SUM(B6:D6)</f>
        <v>2650412</v>
      </c>
      <c r="F6" s="38">
        <f>C6/E6*100</f>
        <v>6.727029608981547</v>
      </c>
    </row>
    <row r="7" spans="1:6" ht="12.75" customHeight="1">
      <c r="A7" s="37" t="s">
        <v>67</v>
      </c>
      <c r="B7" s="22">
        <f>E7-(C7+D7)</f>
        <v>2408127</v>
      </c>
      <c r="C7" s="22">
        <v>188881</v>
      </c>
      <c r="D7" s="22">
        <v>4790</v>
      </c>
      <c r="E7" s="22">
        <v>2601798</v>
      </c>
      <c r="F7" s="38">
        <f>C7/E7*100</f>
        <v>7.259633530350934</v>
      </c>
    </row>
    <row r="8" spans="1:6" ht="12.75" customHeight="1">
      <c r="A8" s="37" t="s">
        <v>91</v>
      </c>
      <c r="B8" s="22">
        <f>E8-(C8+D8)</f>
        <v>2349268</v>
      </c>
      <c r="C8" s="22">
        <v>245613</v>
      </c>
      <c r="D8" s="22">
        <v>8112</v>
      </c>
      <c r="E8" s="22">
        <v>2602993</v>
      </c>
      <c r="F8" s="38">
        <f>C8/E8*100</f>
        <v>9.435791798133918</v>
      </c>
    </row>
    <row r="9" spans="1:6" ht="21.75" customHeight="1">
      <c r="A9" s="118" t="s">
        <v>92</v>
      </c>
      <c r="B9" s="118"/>
      <c r="C9" s="118"/>
      <c r="D9" s="118"/>
      <c r="E9" s="118"/>
      <c r="F9" s="118"/>
    </row>
    <row r="10" spans="1:7" ht="12.75" customHeight="1">
      <c r="A10" s="39" t="s">
        <v>12</v>
      </c>
      <c r="B10" s="22">
        <f aca="true" t="shared" si="0" ref="B10:B17">E10-(C10+D10)</f>
        <v>193815</v>
      </c>
      <c r="C10" s="22">
        <v>28786</v>
      </c>
      <c r="D10" s="22">
        <v>0</v>
      </c>
      <c r="E10" s="70">
        <v>222601</v>
      </c>
      <c r="F10" s="38">
        <f>C10/E10*100</f>
        <v>12.93165798895782</v>
      </c>
      <c r="G10" s="47"/>
    </row>
    <row r="11" spans="1:7" ht="12.75" customHeight="1">
      <c r="A11" s="39" t="s">
        <v>13</v>
      </c>
      <c r="B11" s="22">
        <f t="shared" si="0"/>
        <v>114205</v>
      </c>
      <c r="C11" s="22">
        <v>10709</v>
      </c>
      <c r="D11" s="65">
        <v>223</v>
      </c>
      <c r="E11" s="70">
        <v>125137</v>
      </c>
      <c r="F11" s="38">
        <f aca="true" t="shared" si="1" ref="F11:F18">C11/E11*100</f>
        <v>8.557820628591065</v>
      </c>
      <c r="G11" s="47"/>
    </row>
    <row r="12" spans="1:7" ht="12.75" customHeight="1">
      <c r="A12" s="39" t="s">
        <v>14</v>
      </c>
      <c r="B12" s="22">
        <f t="shared" si="0"/>
        <v>562718</v>
      </c>
      <c r="C12" s="22">
        <v>51077</v>
      </c>
      <c r="D12" s="65">
        <v>974</v>
      </c>
      <c r="E12" s="70">
        <v>614769</v>
      </c>
      <c r="F12" s="38">
        <f t="shared" si="1"/>
        <v>8.308323939561038</v>
      </c>
      <c r="G12" s="47"/>
    </row>
    <row r="13" spans="1:7" ht="12.75" customHeight="1">
      <c r="A13" s="39" t="s">
        <v>15</v>
      </c>
      <c r="B13" s="22">
        <f t="shared" si="0"/>
        <v>67028</v>
      </c>
      <c r="C13" s="22">
        <v>1180</v>
      </c>
      <c r="D13" s="65">
        <v>44</v>
      </c>
      <c r="E13" s="70">
        <v>68252</v>
      </c>
      <c r="F13" s="38">
        <f t="shared" si="1"/>
        <v>1.7288870655804958</v>
      </c>
      <c r="G13" s="47"/>
    </row>
    <row r="14" spans="1:7" ht="12.75" customHeight="1">
      <c r="A14" s="39" t="s">
        <v>16</v>
      </c>
      <c r="B14" s="22">
        <f t="shared" si="0"/>
        <v>305480</v>
      </c>
      <c r="C14" s="22">
        <v>25237</v>
      </c>
      <c r="D14" s="22">
        <v>2046</v>
      </c>
      <c r="E14" s="70">
        <v>332763</v>
      </c>
      <c r="F14" s="38">
        <f t="shared" si="1"/>
        <v>7.584076354642794</v>
      </c>
      <c r="G14" s="47"/>
    </row>
    <row r="15" spans="1:7" ht="12.75" customHeight="1">
      <c r="A15" s="39" t="s">
        <v>17</v>
      </c>
      <c r="B15" s="22">
        <f t="shared" si="0"/>
        <v>611558</v>
      </c>
      <c r="C15" s="22">
        <v>45243</v>
      </c>
      <c r="D15" s="65">
        <v>3978</v>
      </c>
      <c r="E15" s="70">
        <v>660779</v>
      </c>
      <c r="F15" s="38">
        <f t="shared" si="1"/>
        <v>6.84691856127389</v>
      </c>
      <c r="G15" s="47"/>
    </row>
    <row r="16" spans="1:7" ht="12.75" customHeight="1">
      <c r="A16" s="39" t="s">
        <v>18</v>
      </c>
      <c r="B16" s="22">
        <f t="shared" si="0"/>
        <v>138366</v>
      </c>
      <c r="C16" s="22">
        <v>12987</v>
      </c>
      <c r="D16" s="65">
        <v>499</v>
      </c>
      <c r="E16" s="70">
        <v>151852</v>
      </c>
      <c r="F16" s="38">
        <f t="shared" si="1"/>
        <v>8.552406290335327</v>
      </c>
      <c r="G16" s="47"/>
    </row>
    <row r="17" spans="1:7" ht="12.75" customHeight="1">
      <c r="A17" s="39" t="s">
        <v>19</v>
      </c>
      <c r="B17" s="22">
        <f t="shared" si="0"/>
        <v>197959</v>
      </c>
      <c r="C17" s="22">
        <v>12799</v>
      </c>
      <c r="D17" s="22">
        <v>113</v>
      </c>
      <c r="E17" s="70">
        <v>210871</v>
      </c>
      <c r="F17" s="38">
        <f t="shared" si="1"/>
        <v>6.069587567754694</v>
      </c>
      <c r="G17" s="47"/>
    </row>
    <row r="18" spans="1:7" ht="12.75" customHeight="1">
      <c r="A18" s="39" t="s">
        <v>20</v>
      </c>
      <c r="B18" s="22">
        <f>E18-(C18+D18)</f>
        <v>157524</v>
      </c>
      <c r="C18" s="22">
        <v>57514</v>
      </c>
      <c r="D18" s="65">
        <v>233</v>
      </c>
      <c r="E18" s="70">
        <v>215271</v>
      </c>
      <c r="F18" s="38">
        <f t="shared" si="1"/>
        <v>26.7170218004283</v>
      </c>
      <c r="G18" s="47"/>
    </row>
    <row r="19" spans="1:7" s="40" customFormat="1" ht="21.75" customHeight="1">
      <c r="A19" s="118" t="s">
        <v>93</v>
      </c>
      <c r="B19" s="118"/>
      <c r="C19" s="118"/>
      <c r="D19" s="118"/>
      <c r="E19" s="118"/>
      <c r="F19" s="118"/>
      <c r="G19" s="45"/>
    </row>
    <row r="20" spans="1:6" ht="12.75" customHeight="1">
      <c r="A20" s="39" t="s">
        <v>21</v>
      </c>
      <c r="B20" s="22">
        <f>E20-(C20+D20)</f>
        <v>8113676</v>
      </c>
      <c r="C20" s="22">
        <v>2195685</v>
      </c>
      <c r="D20" s="22">
        <v>19203</v>
      </c>
      <c r="E20" s="22">
        <v>10328564</v>
      </c>
      <c r="F20" s="38">
        <f>C20/E20*100</f>
        <v>21.25837628541586</v>
      </c>
    </row>
    <row r="21" spans="1:6" ht="12.75" customHeight="1">
      <c r="A21" s="39" t="s">
        <v>7</v>
      </c>
      <c r="B21" s="22">
        <f>B22-B20</f>
        <v>11960311</v>
      </c>
      <c r="C21" s="22">
        <f>C22-C20</f>
        <v>9256923</v>
      </c>
      <c r="D21" s="22">
        <f>D22-D20</f>
        <v>457055</v>
      </c>
      <c r="E21" s="22">
        <f>E22-E20</f>
        <v>21674289</v>
      </c>
      <c r="F21" s="38">
        <f>C21/E21*100</f>
        <v>42.70923489116529</v>
      </c>
    </row>
    <row r="22" spans="1:7" s="41" customFormat="1" ht="12.75" customHeight="1">
      <c r="A22" s="39" t="s">
        <v>5</v>
      </c>
      <c r="B22" s="22">
        <f>E22-(C22+D22)</f>
        <v>20073987</v>
      </c>
      <c r="C22" s="22">
        <v>11452608</v>
      </c>
      <c r="D22" s="22">
        <v>476258</v>
      </c>
      <c r="E22" s="22">
        <v>32002853</v>
      </c>
      <c r="F22" s="38">
        <f>C22/E22*100</f>
        <v>35.786209435764995</v>
      </c>
      <c r="G22" s="46"/>
    </row>
    <row r="23" spans="1:7" s="41" customFormat="1" ht="27" customHeight="1">
      <c r="A23" s="42" t="s">
        <v>49</v>
      </c>
      <c r="B23" s="43">
        <f>B8/B22*100</f>
        <v>11.703046335538625</v>
      </c>
      <c r="C23" s="43">
        <f>C8/C22*100</f>
        <v>2.1446032205066303</v>
      </c>
      <c r="D23" s="43">
        <f>D8/D22*100</f>
        <v>1.7032784751122292</v>
      </c>
      <c r="E23" s="43">
        <f>E8/E22*100</f>
        <v>8.133627961232081</v>
      </c>
      <c r="F23" s="43">
        <f>F8/F22*100</f>
        <v>26.36711724126814</v>
      </c>
      <c r="G23" s="46"/>
    </row>
    <row r="24" spans="1:6" ht="12.75">
      <c r="A24" s="44"/>
      <c r="B24" s="44"/>
      <c r="C24" s="44"/>
      <c r="D24" s="44"/>
      <c r="E24" s="44"/>
      <c r="F24" s="44"/>
    </row>
    <row r="25" spans="1:6" ht="13.5" customHeight="1">
      <c r="A25" s="39" t="s">
        <v>47</v>
      </c>
      <c r="B25" s="39"/>
      <c r="C25" s="39"/>
      <c r="D25" s="39"/>
      <c r="E25" s="39"/>
      <c r="F25" s="39"/>
    </row>
    <row r="29" spans="2:6" ht="12.75">
      <c r="B29" s="22"/>
      <c r="C29" s="22"/>
      <c r="D29" s="22"/>
      <c r="E29" s="22"/>
      <c r="F29" s="38"/>
    </row>
    <row r="30" spans="2:6" ht="12.75">
      <c r="B30" s="22"/>
      <c r="C30" s="22"/>
      <c r="D30" s="22"/>
      <c r="E30" s="22"/>
      <c r="F30" s="38"/>
    </row>
    <row r="31" spans="2:6" ht="12.75">
      <c r="B31" s="22"/>
      <c r="C31" s="22"/>
      <c r="D31" s="22"/>
      <c r="E31" s="22"/>
      <c r="F31" s="38"/>
    </row>
  </sheetData>
  <sheetProtection/>
  <mergeCells count="3">
    <mergeCell ref="A19:F19"/>
    <mergeCell ref="A9:F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B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4.00390625" style="3" customWidth="1"/>
    <col min="2" max="4" width="13.7109375" style="3" customWidth="1"/>
    <col min="5" max="5" width="9.140625" style="3" customWidth="1"/>
    <col min="6" max="6" width="11.28125" style="3" bestFit="1" customWidth="1"/>
    <col min="7" max="7" width="9.140625" style="3" customWidth="1"/>
    <col min="8" max="8" width="13.00390625" style="3" customWidth="1"/>
    <col min="9" max="16384" width="9.140625" style="3" customWidth="1"/>
  </cols>
  <sheetData>
    <row r="1" spans="1:4" ht="24.75" customHeight="1">
      <c r="A1" s="1" t="s">
        <v>132</v>
      </c>
      <c r="B1" s="1"/>
      <c r="C1" s="1"/>
      <c r="D1" s="1"/>
    </row>
    <row r="2" spans="1:4" ht="39.75" customHeight="1">
      <c r="A2" s="30"/>
      <c r="B2" s="27" t="s">
        <v>43</v>
      </c>
      <c r="C2" s="27" t="s">
        <v>50</v>
      </c>
      <c r="D2" s="27" t="s">
        <v>51</v>
      </c>
    </row>
    <row r="3" spans="1:4" ht="21.75" customHeight="1">
      <c r="A3" s="117" t="s">
        <v>4</v>
      </c>
      <c r="B3" s="117"/>
      <c r="C3" s="117"/>
      <c r="D3" s="117"/>
    </row>
    <row r="4" spans="1:4" ht="12.75" customHeight="1">
      <c r="A4" s="13" t="s">
        <v>63</v>
      </c>
      <c r="B4" s="56">
        <v>2717967</v>
      </c>
      <c r="C4" s="60">
        <v>542</v>
      </c>
      <c r="D4" s="62">
        <v>4.2</v>
      </c>
    </row>
    <row r="5" spans="1:4" ht="12.75" customHeight="1">
      <c r="A5" s="13" t="s">
        <v>65</v>
      </c>
      <c r="B5" s="56">
        <v>2695198</v>
      </c>
      <c r="C5" s="60">
        <v>536</v>
      </c>
      <c r="D5" s="62">
        <f>B5/B4*100-100</f>
        <v>-0.8377217236265153</v>
      </c>
    </row>
    <row r="6" spans="1:4" ht="12.75" customHeight="1">
      <c r="A6" s="13" t="s">
        <v>66</v>
      </c>
      <c r="B6" s="56">
        <v>2650411</v>
      </c>
      <c r="C6" s="60">
        <v>526</v>
      </c>
      <c r="D6" s="62">
        <f>B6/B5*100-100</f>
        <v>-1.6617332010486763</v>
      </c>
    </row>
    <row r="7" spans="1:4" ht="12.75" customHeight="1">
      <c r="A7" s="13" t="s">
        <v>67</v>
      </c>
      <c r="B7" s="56">
        <v>2601798</v>
      </c>
      <c r="C7" s="60">
        <v>516</v>
      </c>
      <c r="D7" s="62">
        <f>B7/B6*100-100</f>
        <v>-1.8341683610579622</v>
      </c>
    </row>
    <row r="8" spans="1:4" ht="12.75" customHeight="1">
      <c r="A8" s="13" t="s">
        <v>91</v>
      </c>
      <c r="B8" s="56">
        <v>2610304</v>
      </c>
      <c r="C8" s="60">
        <v>517</v>
      </c>
      <c r="D8" s="62">
        <f>B8/B7*100-100</f>
        <v>0.3269277630315628</v>
      </c>
    </row>
    <row r="9" spans="1:4" ht="21.75" customHeight="1">
      <c r="A9" s="117" t="s">
        <v>92</v>
      </c>
      <c r="B9" s="117"/>
      <c r="C9" s="117"/>
      <c r="D9" s="117"/>
    </row>
    <row r="10" spans="1:8" ht="12.75" customHeight="1">
      <c r="A10" s="7" t="s">
        <v>12</v>
      </c>
      <c r="B10" s="56">
        <v>222601</v>
      </c>
      <c r="C10" s="60">
        <v>490</v>
      </c>
      <c r="D10" s="62">
        <v>0.9981805890172808</v>
      </c>
      <c r="F10" s="69"/>
      <c r="H10" s="68"/>
    </row>
    <row r="11" spans="1:9" ht="12.75" customHeight="1">
      <c r="A11" s="7" t="s">
        <v>13</v>
      </c>
      <c r="B11" s="56">
        <v>125360</v>
      </c>
      <c r="C11" s="60">
        <v>461</v>
      </c>
      <c r="D11" s="62">
        <v>2.120449343010989</v>
      </c>
      <c r="F11" s="69"/>
      <c r="H11" s="68"/>
      <c r="I11" s="25"/>
    </row>
    <row r="12" spans="1:9" ht="12.75" customHeight="1">
      <c r="A12" s="7" t="s">
        <v>14</v>
      </c>
      <c r="B12" s="56">
        <v>615744</v>
      </c>
      <c r="C12" s="60">
        <v>565</v>
      </c>
      <c r="D12" s="62">
        <v>-0.5611907903342797</v>
      </c>
      <c r="F12" s="69"/>
      <c r="H12" s="68"/>
      <c r="I12" s="25"/>
    </row>
    <row r="13" spans="1:9" ht="12.75" customHeight="1">
      <c r="A13" s="7" t="s">
        <v>15</v>
      </c>
      <c r="B13" s="56">
        <v>68296</v>
      </c>
      <c r="C13" s="60">
        <v>396</v>
      </c>
      <c r="D13" s="62">
        <v>-3.5966348596917186</v>
      </c>
      <c r="F13" s="69"/>
      <c r="H13" s="68"/>
      <c r="I13" s="25"/>
    </row>
    <row r="14" spans="1:9" ht="12.75" customHeight="1">
      <c r="A14" s="7" t="s">
        <v>16</v>
      </c>
      <c r="B14" s="56">
        <v>334810</v>
      </c>
      <c r="C14" s="60">
        <v>512</v>
      </c>
      <c r="D14" s="62">
        <v>0.4012330870357914</v>
      </c>
      <c r="F14" s="69"/>
      <c r="H14" s="68"/>
      <c r="I14" s="25"/>
    </row>
    <row r="15" spans="1:8" ht="12.75" customHeight="1">
      <c r="A15" s="7" t="s">
        <v>17</v>
      </c>
      <c r="B15" s="56">
        <v>664756</v>
      </c>
      <c r="C15" s="60">
        <v>532</v>
      </c>
      <c r="D15" s="62">
        <v>1.2293602849472194</v>
      </c>
      <c r="F15" s="69"/>
      <c r="H15" s="68"/>
    </row>
    <row r="16" spans="1:8" ht="12.75" customHeight="1">
      <c r="A16" s="7" t="s">
        <v>18</v>
      </c>
      <c r="B16" s="56">
        <v>152351</v>
      </c>
      <c r="C16" s="60">
        <v>478</v>
      </c>
      <c r="D16" s="62">
        <v>1.3861900071871673</v>
      </c>
      <c r="F16" s="69"/>
      <c r="H16" s="68"/>
    </row>
    <row r="17" spans="1:8" ht="12.75" customHeight="1">
      <c r="A17" s="7" t="s">
        <v>19</v>
      </c>
      <c r="B17" s="56">
        <v>210983</v>
      </c>
      <c r="C17" s="60">
        <v>522</v>
      </c>
      <c r="D17" s="62">
        <v>-0.3815081849559192</v>
      </c>
      <c r="F17" s="69"/>
      <c r="H17" s="68"/>
    </row>
    <row r="18" spans="1:8" ht="12.75" customHeight="1">
      <c r="A18" s="7" t="s">
        <v>20</v>
      </c>
      <c r="B18" s="56">
        <v>215403</v>
      </c>
      <c r="C18" s="60">
        <v>493</v>
      </c>
      <c r="D18" s="62">
        <v>-0.4441589173799656</v>
      </c>
      <c r="F18" s="69"/>
      <c r="H18" s="68"/>
    </row>
    <row r="19" spans="1:4" s="15" customFormat="1" ht="21.75" customHeight="1">
      <c r="A19" s="117" t="s">
        <v>93</v>
      </c>
      <c r="B19" s="117"/>
      <c r="C19" s="117"/>
      <c r="D19" s="117"/>
    </row>
    <row r="20" spans="1:8" ht="12.75" customHeight="1">
      <c r="A20" s="7" t="s">
        <v>21</v>
      </c>
      <c r="B20" s="56">
        <v>10347766</v>
      </c>
      <c r="C20" s="60">
        <v>495</v>
      </c>
      <c r="D20" s="62">
        <v>0.4331105986892254</v>
      </c>
      <c r="G20" s="56"/>
      <c r="H20" s="68"/>
    </row>
    <row r="21" spans="1:8" ht="12.75" customHeight="1">
      <c r="A21" s="7" t="s">
        <v>7</v>
      </c>
      <c r="B21" s="56">
        <f>B22-B20</f>
        <v>22131346</v>
      </c>
      <c r="C21" s="60">
        <v>557</v>
      </c>
      <c r="D21" s="62">
        <v>1.488427812869844</v>
      </c>
      <c r="G21" s="56"/>
      <c r="H21" s="68"/>
    </row>
    <row r="22" spans="1:8" s="9" customFormat="1" ht="12.75" customHeight="1">
      <c r="A22" s="7" t="s">
        <v>5</v>
      </c>
      <c r="B22" s="56">
        <v>32479112</v>
      </c>
      <c r="C22" s="60">
        <v>536</v>
      </c>
      <c r="D22" s="62">
        <v>1.1498070221934427</v>
      </c>
      <c r="G22" s="56"/>
      <c r="H22" s="68"/>
    </row>
    <row r="23" spans="1:4" s="9" customFormat="1" ht="27" customHeight="1">
      <c r="A23" s="19" t="s">
        <v>49</v>
      </c>
      <c r="B23" s="57">
        <f>B8/B22*100</f>
        <v>8.036869973538685</v>
      </c>
      <c r="C23" s="57">
        <f>C8/C22*100</f>
        <v>96.45522388059702</v>
      </c>
      <c r="D23" s="63" t="s">
        <v>30</v>
      </c>
    </row>
    <row r="24" spans="1:4" ht="12.75">
      <c r="A24" s="16"/>
      <c r="B24" s="16"/>
      <c r="C24" s="16"/>
      <c r="D24" s="16"/>
    </row>
    <row r="25" spans="1:4" ht="13.5" customHeight="1">
      <c r="A25" s="7" t="s">
        <v>47</v>
      </c>
      <c r="B25" s="7"/>
      <c r="C25" s="7"/>
      <c r="D25" s="7"/>
    </row>
    <row r="32" ht="12.75">
      <c r="D32" s="31"/>
    </row>
    <row r="33" ht="12.75">
      <c r="D33" s="31"/>
    </row>
    <row r="34" spans="3:4" ht="12.75">
      <c r="C34" s="32"/>
      <c r="D34" s="32"/>
    </row>
  </sheetData>
  <sheetProtection/>
  <mergeCells count="3">
    <mergeCell ref="A3:D3"/>
    <mergeCell ref="A9:D9"/>
    <mergeCell ref="A19:D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3" customWidth="1"/>
    <col min="2" max="4" width="14.00390625" style="3" customWidth="1"/>
    <col min="5" max="5" width="15.8515625" style="3" customWidth="1"/>
    <col min="6" max="7" width="8.57421875" style="3" customWidth="1"/>
    <col min="8" max="16384" width="9.140625" style="3" customWidth="1"/>
  </cols>
  <sheetData>
    <row r="1" spans="1:5" ht="24.75" customHeight="1">
      <c r="A1" s="1" t="s">
        <v>119</v>
      </c>
      <c r="B1" s="2"/>
      <c r="C1" s="2"/>
      <c r="D1" s="2"/>
      <c r="E1" s="2"/>
    </row>
    <row r="2" spans="1:5" ht="24.75" customHeight="1">
      <c r="A2" s="30"/>
      <c r="B2" s="27" t="s">
        <v>4</v>
      </c>
      <c r="C2" s="27" t="s">
        <v>21</v>
      </c>
      <c r="D2" s="27" t="s">
        <v>7</v>
      </c>
      <c r="E2" s="27" t="s">
        <v>5</v>
      </c>
    </row>
    <row r="3" spans="1:5" ht="24.75" customHeight="1">
      <c r="A3" s="116" t="s">
        <v>72</v>
      </c>
      <c r="B3" s="116"/>
      <c r="C3" s="116"/>
      <c r="D3" s="116"/>
      <c r="E3" s="116"/>
    </row>
    <row r="4" spans="1:5" ht="15.75" customHeight="1">
      <c r="A4" s="24" t="s">
        <v>53</v>
      </c>
      <c r="B4" s="56">
        <v>625797</v>
      </c>
      <c r="C4" s="56">
        <f>E4-D4</f>
        <v>3161246</v>
      </c>
      <c r="D4" s="56">
        <f>2342988+1685376+1918703</f>
        <v>5947067</v>
      </c>
      <c r="E4" s="56">
        <v>9108313</v>
      </c>
    </row>
    <row r="5" spans="1:8" ht="15.75" customHeight="1">
      <c r="A5" s="24" t="s">
        <v>54</v>
      </c>
      <c r="B5" s="56">
        <v>220565</v>
      </c>
      <c r="C5" s="56">
        <f>E5-D5</f>
        <v>1050865</v>
      </c>
      <c r="D5" s="56">
        <f>324904+516996+1043356</f>
        <v>1885256</v>
      </c>
      <c r="E5" s="56">
        <v>2936121</v>
      </c>
      <c r="G5" s="49"/>
      <c r="H5" s="50"/>
    </row>
    <row r="6" spans="1:5" ht="15.75" customHeight="1">
      <c r="A6" s="24" t="s">
        <v>55</v>
      </c>
      <c r="B6" s="56">
        <v>621707</v>
      </c>
      <c r="C6" s="56">
        <f>E6-D6</f>
        <v>2786014</v>
      </c>
      <c r="D6" s="56">
        <f>2253502+1442286+1661711</f>
        <v>5357499</v>
      </c>
      <c r="E6" s="56">
        <v>8143513</v>
      </c>
    </row>
    <row r="7" spans="1:5" ht="15.75" customHeight="1">
      <c r="A7" s="24" t="s">
        <v>56</v>
      </c>
      <c r="B7" s="56">
        <v>403390</v>
      </c>
      <c r="C7" s="56">
        <f>E7-D7</f>
        <v>1679660</v>
      </c>
      <c r="D7" s="56">
        <f>1126674+1029747+1697301</f>
        <v>3853722</v>
      </c>
      <c r="E7" s="56">
        <v>5533382</v>
      </c>
    </row>
    <row r="8" spans="1:5" ht="18.75" customHeight="1">
      <c r="A8" s="24" t="s">
        <v>60</v>
      </c>
      <c r="B8" s="61">
        <f>B5/B4*100</f>
        <v>35.24545499578937</v>
      </c>
      <c r="C8" s="61">
        <f>C5/C4*100</f>
        <v>33.242114027190546</v>
      </c>
      <c r="D8" s="61">
        <f>D5/D4*100</f>
        <v>31.700601321626277</v>
      </c>
      <c r="E8" s="61">
        <f>E5/E4*100</f>
        <v>32.2356181655154</v>
      </c>
    </row>
    <row r="9" spans="1:10" ht="18.75" customHeight="1">
      <c r="A9" s="115" t="s">
        <v>61</v>
      </c>
      <c r="B9" s="61">
        <f>B7/B6*100</f>
        <v>64.88426220068297</v>
      </c>
      <c r="C9" s="61">
        <f>C7/C6*100</f>
        <v>60.28900070136044</v>
      </c>
      <c r="D9" s="61">
        <f>D7/D6*100</f>
        <v>71.93136200305403</v>
      </c>
      <c r="E9" s="61">
        <f>E7/E6*100</f>
        <v>67.94834121342963</v>
      </c>
      <c r="G9" s="49"/>
      <c r="I9" s="50"/>
      <c r="J9" s="50"/>
    </row>
    <row r="10" spans="1:10" ht="18.75" customHeight="1">
      <c r="A10" s="117" t="s">
        <v>126</v>
      </c>
      <c r="B10" s="117"/>
      <c r="C10" s="117"/>
      <c r="D10" s="117"/>
      <c r="E10" s="117"/>
      <c r="G10" s="49"/>
      <c r="I10" s="50"/>
      <c r="J10" s="50"/>
    </row>
    <row r="11" spans="1:10" ht="18.75" customHeight="1">
      <c r="A11" s="24" t="s">
        <v>129</v>
      </c>
      <c r="B11" s="56">
        <v>347112</v>
      </c>
      <c r="C11" s="56">
        <f>97344+22660+369940+221839+32287+160932+347112+126605</f>
        <v>1378719</v>
      </c>
      <c r="D11" s="56">
        <f>E11-C11</f>
        <v>2982055</v>
      </c>
      <c r="E11" s="56">
        <v>4360774</v>
      </c>
      <c r="G11" s="49"/>
      <c r="I11" s="50"/>
      <c r="J11" s="50"/>
    </row>
    <row r="12" spans="1:10" ht="27.75" customHeight="1">
      <c r="A12" s="24" t="s">
        <v>130</v>
      </c>
      <c r="B12" s="56">
        <v>1233</v>
      </c>
      <c r="C12" s="56">
        <f>1685+875+4142+1338+498+3518+1233+203</f>
        <v>13492</v>
      </c>
      <c r="D12" s="56">
        <f>E12-C12</f>
        <v>61525</v>
      </c>
      <c r="E12" s="56">
        <v>75017</v>
      </c>
      <c r="G12" s="49"/>
      <c r="I12" s="50"/>
      <c r="J12" s="50"/>
    </row>
    <row r="13" spans="1:10" ht="31.5" customHeight="1">
      <c r="A13" s="24" t="s">
        <v>131</v>
      </c>
      <c r="B13" s="56">
        <v>16690</v>
      </c>
      <c r="C13" s="56">
        <f>16096+2466+66900+23739+6580+13337+16690+18115</f>
        <v>163923</v>
      </c>
      <c r="D13" s="56">
        <f>E13-C13</f>
        <v>712980</v>
      </c>
      <c r="E13" s="56">
        <v>876903</v>
      </c>
      <c r="G13" s="49"/>
      <c r="I13" s="50"/>
      <c r="J13" s="50"/>
    </row>
    <row r="14" spans="1:10" ht="18.75" customHeight="1">
      <c r="A14" s="115" t="s">
        <v>127</v>
      </c>
      <c r="B14" s="56">
        <v>365035</v>
      </c>
      <c r="C14" s="56">
        <f>SUM(C11:C13)</f>
        <v>1556134</v>
      </c>
      <c r="D14" s="56">
        <f>SUM(D11:D13)</f>
        <v>3756560</v>
      </c>
      <c r="E14" s="56">
        <v>5312694</v>
      </c>
      <c r="G14" s="49"/>
      <c r="H14" s="68"/>
      <c r="I14" s="50"/>
      <c r="J14" s="50"/>
    </row>
    <row r="15" spans="1:8" ht="18" customHeight="1">
      <c r="A15" s="121" t="s">
        <v>71</v>
      </c>
      <c r="B15" s="121"/>
      <c r="C15" s="121"/>
      <c r="D15" s="121"/>
      <c r="E15" s="121"/>
      <c r="G15" s="50"/>
      <c r="H15" s="68"/>
    </row>
    <row r="16" spans="1:8" ht="15.75" customHeight="1">
      <c r="A16" s="120" t="s">
        <v>68</v>
      </c>
      <c r="B16" s="120"/>
      <c r="C16" s="120"/>
      <c r="D16" s="120"/>
      <c r="E16" s="120"/>
      <c r="H16" s="68"/>
    </row>
    <row r="17" spans="1:8" ht="15.75" customHeight="1">
      <c r="A17" s="48" t="s">
        <v>58</v>
      </c>
      <c r="B17" s="56">
        <v>99</v>
      </c>
      <c r="C17" s="56">
        <f>907+118</f>
        <v>1025</v>
      </c>
      <c r="D17" s="56">
        <f>E17-(B17+C17)</f>
        <v>7878</v>
      </c>
      <c r="E17" s="56">
        <v>9002</v>
      </c>
      <c r="H17" s="68"/>
    </row>
    <row r="18" spans="1:5" ht="15.75" customHeight="1">
      <c r="A18" s="48" t="s">
        <v>59</v>
      </c>
      <c r="B18" s="56">
        <v>286586</v>
      </c>
      <c r="C18" s="56">
        <f>499096+299619</f>
        <v>798715</v>
      </c>
      <c r="D18" s="56">
        <f>E18-(B18+C18)</f>
        <v>1524289</v>
      </c>
      <c r="E18" s="56">
        <v>2609590</v>
      </c>
    </row>
    <row r="19" spans="1:5" ht="15.75" customHeight="1">
      <c r="A19" s="120" t="s">
        <v>69</v>
      </c>
      <c r="B19" s="120"/>
      <c r="C19" s="120"/>
      <c r="D19" s="120"/>
      <c r="E19" s="120"/>
    </row>
    <row r="20" spans="1:5" ht="15.75" customHeight="1">
      <c r="A20" s="48" t="s">
        <v>58</v>
      </c>
      <c r="B20" s="56">
        <v>205</v>
      </c>
      <c r="C20" s="56">
        <f>1165+549</f>
        <v>1714</v>
      </c>
      <c r="D20" s="56">
        <f>E20-(B20+C20)</f>
        <v>4130</v>
      </c>
      <c r="E20" s="56">
        <v>6049</v>
      </c>
    </row>
    <row r="21" spans="1:5" ht="15.75" customHeight="1">
      <c r="A21" s="48" t="s">
        <v>59</v>
      </c>
      <c r="B21" s="56">
        <v>2472139</v>
      </c>
      <c r="C21" s="56">
        <f>8484456+3634180</f>
        <v>12118636</v>
      </c>
      <c r="D21" s="56">
        <f>E21-(B21+C21)</f>
        <v>9037375</v>
      </c>
      <c r="E21" s="56">
        <v>23628150</v>
      </c>
    </row>
    <row r="22" spans="1:5" ht="15.75" customHeight="1">
      <c r="A22" s="120" t="s">
        <v>70</v>
      </c>
      <c r="B22" s="120"/>
      <c r="C22" s="120"/>
      <c r="D22" s="120"/>
      <c r="E22" s="120"/>
    </row>
    <row r="23" spans="1:5" ht="16.5" customHeight="1">
      <c r="A23" s="48" t="s">
        <v>58</v>
      </c>
      <c r="B23" s="56">
        <v>99</v>
      </c>
      <c r="C23" s="56">
        <f>359+218</f>
        <v>577</v>
      </c>
      <c r="D23" s="56">
        <f>E23-(B23+C23)</f>
        <v>1174</v>
      </c>
      <c r="E23" s="56">
        <v>1850</v>
      </c>
    </row>
    <row r="24" spans="1:5" ht="16.5" customHeight="1">
      <c r="A24" s="48" t="s">
        <v>59</v>
      </c>
      <c r="B24" s="56">
        <v>1531516</v>
      </c>
      <c r="C24" s="56">
        <f>7840894+3254909</f>
        <v>11095803</v>
      </c>
      <c r="D24" s="56">
        <f>E24-(B24+C24)</f>
        <v>39637294</v>
      </c>
      <c r="E24" s="56">
        <v>52264613</v>
      </c>
    </row>
    <row r="25" spans="1:5" ht="16.5" customHeight="1">
      <c r="A25" s="121" t="s">
        <v>57</v>
      </c>
      <c r="B25" s="121"/>
      <c r="C25" s="121"/>
      <c r="D25" s="121"/>
      <c r="E25" s="121"/>
    </row>
    <row r="26" spans="1:8" ht="16.5" customHeight="1">
      <c r="A26" s="48" t="s">
        <v>58</v>
      </c>
      <c r="B26" s="56">
        <v>403</v>
      </c>
      <c r="C26" s="56">
        <f>2431+885</f>
        <v>3316</v>
      </c>
      <c r="D26" s="56">
        <f>E26-C26</f>
        <v>13585</v>
      </c>
      <c r="E26" s="56">
        <v>16901</v>
      </c>
      <c r="F26" s="53"/>
      <c r="H26" s="54"/>
    </row>
    <row r="27" spans="1:5" ht="15.75" customHeight="1">
      <c r="A27" s="48" t="s">
        <v>59</v>
      </c>
      <c r="B27" s="56">
        <v>4290241</v>
      </c>
      <c r="C27" s="56">
        <f>16824445+7188708</f>
        <v>24013153</v>
      </c>
      <c r="D27" s="56">
        <f>E27-C27</f>
        <v>54489172</v>
      </c>
      <c r="E27" s="56">
        <v>78502325</v>
      </c>
    </row>
    <row r="28" spans="1:5" ht="12.75" customHeight="1">
      <c r="A28" s="5"/>
      <c r="B28" s="6"/>
      <c r="C28" s="6"/>
      <c r="D28" s="6"/>
      <c r="E28" s="6"/>
    </row>
    <row r="29" spans="1:5" ht="13.5" customHeight="1">
      <c r="A29" s="7" t="s">
        <v>128</v>
      </c>
      <c r="B29" s="8"/>
      <c r="C29" s="8"/>
      <c r="D29" s="8"/>
      <c r="E29" s="8"/>
    </row>
    <row r="30" spans="1:2" ht="12.75">
      <c r="A30" s="23"/>
      <c r="B30" s="21"/>
    </row>
    <row r="31" spans="2:5" ht="12.75">
      <c r="B31" s="21"/>
      <c r="C31" s="22"/>
      <c r="D31" s="51"/>
      <c r="E31" s="52"/>
    </row>
    <row r="32" spans="2:5" ht="12.75">
      <c r="B32" s="21"/>
      <c r="C32" s="21"/>
      <c r="D32" s="21"/>
      <c r="E32" s="21"/>
    </row>
    <row r="38" ht="12.75" customHeight="1"/>
    <row r="39" ht="14.25" customHeight="1"/>
    <row r="40" ht="12.75" customHeight="1"/>
  </sheetData>
  <sheetProtection/>
  <mergeCells count="7">
    <mergeCell ref="A10:E10"/>
    <mergeCell ref="A22:E22"/>
    <mergeCell ref="A25:E25"/>
    <mergeCell ref="A3:E3"/>
    <mergeCell ref="A16:E16"/>
    <mergeCell ref="A15:E15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3" customWidth="1"/>
    <col min="2" max="2" width="12.421875" style="3" customWidth="1"/>
    <col min="3" max="5" width="10.28125" style="3" customWidth="1"/>
    <col min="6" max="6" width="12.421875" style="3" customWidth="1"/>
    <col min="7" max="16384" width="9.140625" style="3" customWidth="1"/>
  </cols>
  <sheetData>
    <row r="1" spans="1:6" ht="24.75" customHeight="1">
      <c r="A1" s="1" t="s">
        <v>118</v>
      </c>
      <c r="B1" s="1"/>
      <c r="C1" s="2"/>
      <c r="D1" s="2"/>
      <c r="E1" s="2"/>
      <c r="F1" s="1"/>
    </row>
    <row r="2" spans="1:6" ht="39.75" customHeight="1">
      <c r="A2" s="124"/>
      <c r="B2" s="122" t="s">
        <v>31</v>
      </c>
      <c r="C2" s="126" t="s">
        <v>32</v>
      </c>
      <c r="D2" s="126"/>
      <c r="E2" s="126"/>
      <c r="F2" s="122" t="s">
        <v>36</v>
      </c>
    </row>
    <row r="3" spans="1:6" ht="50.25" customHeight="1">
      <c r="A3" s="125"/>
      <c r="B3" s="123"/>
      <c r="C3" s="27" t="s">
        <v>33</v>
      </c>
      <c r="D3" s="27" t="s">
        <v>34</v>
      </c>
      <c r="E3" s="27" t="s">
        <v>35</v>
      </c>
      <c r="F3" s="123"/>
    </row>
    <row r="4" spans="1:6" ht="21.75" customHeight="1">
      <c r="A4" s="116" t="s">
        <v>4</v>
      </c>
      <c r="B4" s="116"/>
      <c r="C4" s="116"/>
      <c r="D4" s="116"/>
      <c r="E4" s="116"/>
      <c r="F4" s="116"/>
    </row>
    <row r="5" spans="1:6" ht="12.75" customHeight="1">
      <c r="A5" s="13" t="s">
        <v>65</v>
      </c>
      <c r="B5" s="56">
        <v>1254</v>
      </c>
      <c r="C5" s="56">
        <v>15328</v>
      </c>
      <c r="D5" s="56">
        <v>31121</v>
      </c>
      <c r="E5" s="56">
        <f>C5+D5</f>
        <v>46449</v>
      </c>
      <c r="F5" s="14">
        <f>E5/B5</f>
        <v>37.04066985645933</v>
      </c>
    </row>
    <row r="6" spans="1:6" ht="12.75" customHeight="1">
      <c r="A6" s="13" t="s">
        <v>66</v>
      </c>
      <c r="B6" s="56">
        <v>797</v>
      </c>
      <c r="C6" s="56">
        <v>4041</v>
      </c>
      <c r="D6" s="56">
        <v>13733</v>
      </c>
      <c r="E6" s="56">
        <f>C6+D6</f>
        <v>17774</v>
      </c>
      <c r="F6" s="14">
        <f>E6/B6</f>
        <v>22.30112923462986</v>
      </c>
    </row>
    <row r="7" spans="1:6" ht="12.75" customHeight="1">
      <c r="A7" s="13" t="s">
        <v>67</v>
      </c>
      <c r="B7" s="56">
        <v>762</v>
      </c>
      <c r="C7" s="56">
        <v>1801</v>
      </c>
      <c r="D7" s="56">
        <v>6851</v>
      </c>
      <c r="E7" s="56">
        <f>C7+D7</f>
        <v>8652</v>
      </c>
      <c r="F7" s="14">
        <f>E7/B7</f>
        <v>11.354330708661417</v>
      </c>
    </row>
    <row r="8" spans="1:6" ht="12.75" customHeight="1">
      <c r="A8" s="13" t="s">
        <v>91</v>
      </c>
      <c r="B8" s="56">
        <v>1159</v>
      </c>
      <c r="C8" s="56">
        <v>7242</v>
      </c>
      <c r="D8" s="56">
        <v>13016</v>
      </c>
      <c r="E8" s="56">
        <f>C8+D8</f>
        <v>20258</v>
      </c>
      <c r="F8" s="14">
        <f>E8/B8</f>
        <v>17.47886108714409</v>
      </c>
    </row>
    <row r="9" spans="1:6" ht="12.75" customHeight="1">
      <c r="A9" s="13" t="s">
        <v>99</v>
      </c>
      <c r="B9" s="56">
        <v>1011</v>
      </c>
      <c r="C9" s="56">
        <v>5227</v>
      </c>
      <c r="D9" s="56">
        <v>8158</v>
      </c>
      <c r="E9" s="56">
        <f>C9+D9</f>
        <v>13385</v>
      </c>
      <c r="F9" s="14">
        <f>E9/B9</f>
        <v>13.239366963402572</v>
      </c>
    </row>
    <row r="10" spans="1:6" ht="21.75" customHeight="1">
      <c r="A10" s="117" t="s">
        <v>101</v>
      </c>
      <c r="B10" s="117"/>
      <c r="C10" s="117"/>
      <c r="D10" s="117"/>
      <c r="E10" s="117"/>
      <c r="F10" s="117"/>
    </row>
    <row r="11" spans="1:6" ht="12.75" customHeight="1">
      <c r="A11" s="7" t="s">
        <v>12</v>
      </c>
      <c r="B11" s="56">
        <v>77</v>
      </c>
      <c r="C11" s="56">
        <v>399</v>
      </c>
      <c r="D11" s="56">
        <v>530</v>
      </c>
      <c r="E11" s="56">
        <f>D11+C11</f>
        <v>929</v>
      </c>
      <c r="F11" s="14">
        <f>E11/B11</f>
        <v>12.064935064935066</v>
      </c>
    </row>
    <row r="12" spans="1:6" ht="12.75" customHeight="1">
      <c r="A12" s="7" t="s">
        <v>13</v>
      </c>
      <c r="B12" s="56">
        <v>55</v>
      </c>
      <c r="C12" s="56">
        <v>307</v>
      </c>
      <c r="D12" s="56">
        <v>564</v>
      </c>
      <c r="E12" s="56">
        <f aca="true" t="shared" si="0" ref="E12:E19">D12+C12</f>
        <v>871</v>
      </c>
      <c r="F12" s="14">
        <f aca="true" t="shared" si="1" ref="F12:F19">E12/B12</f>
        <v>15.836363636363636</v>
      </c>
    </row>
    <row r="13" spans="1:6" ht="12.75" customHeight="1">
      <c r="A13" s="7" t="s">
        <v>14</v>
      </c>
      <c r="B13" s="56">
        <v>121</v>
      </c>
      <c r="C13" s="56">
        <v>1179</v>
      </c>
      <c r="D13" s="56">
        <v>941</v>
      </c>
      <c r="E13" s="56">
        <f t="shared" si="0"/>
        <v>2120</v>
      </c>
      <c r="F13" s="14">
        <f t="shared" si="1"/>
        <v>17.520661157024794</v>
      </c>
    </row>
    <row r="14" spans="1:6" ht="12.75" customHeight="1">
      <c r="A14" s="7" t="s">
        <v>15</v>
      </c>
      <c r="B14" s="56">
        <v>77</v>
      </c>
      <c r="C14" s="56">
        <v>355</v>
      </c>
      <c r="D14" s="56">
        <v>822</v>
      </c>
      <c r="E14" s="56">
        <f t="shared" si="0"/>
        <v>1177</v>
      </c>
      <c r="F14" s="14">
        <f t="shared" si="1"/>
        <v>15.285714285714286</v>
      </c>
    </row>
    <row r="15" spans="1:6" ht="12.75" customHeight="1">
      <c r="A15" s="7" t="s">
        <v>16</v>
      </c>
      <c r="B15" s="56">
        <v>238</v>
      </c>
      <c r="C15" s="56">
        <v>981</v>
      </c>
      <c r="D15" s="56">
        <v>888</v>
      </c>
      <c r="E15" s="56">
        <f t="shared" si="0"/>
        <v>1869</v>
      </c>
      <c r="F15" s="14">
        <f t="shared" si="1"/>
        <v>7.852941176470588</v>
      </c>
    </row>
    <row r="16" spans="1:6" ht="12.75" customHeight="1">
      <c r="A16" s="7" t="s">
        <v>17</v>
      </c>
      <c r="B16" s="56">
        <v>219</v>
      </c>
      <c r="C16" s="56">
        <v>1043</v>
      </c>
      <c r="D16" s="56">
        <v>2731</v>
      </c>
      <c r="E16" s="56">
        <f t="shared" si="0"/>
        <v>3774</v>
      </c>
      <c r="F16" s="14">
        <f t="shared" si="1"/>
        <v>17.232876712328768</v>
      </c>
    </row>
    <row r="17" spans="1:6" ht="12.75" customHeight="1">
      <c r="A17" s="7" t="s">
        <v>18</v>
      </c>
      <c r="B17" s="56">
        <v>55</v>
      </c>
      <c r="C17" s="56">
        <v>84</v>
      </c>
      <c r="D17" s="56">
        <v>265</v>
      </c>
      <c r="E17" s="56">
        <f t="shared" si="0"/>
        <v>349</v>
      </c>
      <c r="F17" s="14">
        <f t="shared" si="1"/>
        <v>6.345454545454546</v>
      </c>
    </row>
    <row r="18" spans="1:6" ht="12.75" customHeight="1">
      <c r="A18" s="7" t="s">
        <v>19</v>
      </c>
      <c r="B18" s="56">
        <v>117</v>
      </c>
      <c r="C18" s="56">
        <v>364</v>
      </c>
      <c r="D18" s="56">
        <v>772</v>
      </c>
      <c r="E18" s="56">
        <f t="shared" si="0"/>
        <v>1136</v>
      </c>
      <c r="F18" s="14">
        <f t="shared" si="1"/>
        <v>9.709401709401709</v>
      </c>
    </row>
    <row r="19" spans="1:8" ht="12.75" customHeight="1">
      <c r="A19" s="7" t="s">
        <v>20</v>
      </c>
      <c r="B19" s="56">
        <v>52</v>
      </c>
      <c r="C19" s="56">
        <v>515</v>
      </c>
      <c r="D19" s="56">
        <v>645</v>
      </c>
      <c r="E19" s="56">
        <f t="shared" si="0"/>
        <v>1160</v>
      </c>
      <c r="F19" s="14">
        <f t="shared" si="1"/>
        <v>22.307692307692307</v>
      </c>
      <c r="H19" s="21"/>
    </row>
    <row r="20" spans="1:6" s="15" customFormat="1" ht="21.75" customHeight="1">
      <c r="A20" s="117" t="s">
        <v>100</v>
      </c>
      <c r="B20" s="117"/>
      <c r="C20" s="117"/>
      <c r="D20" s="117"/>
      <c r="E20" s="117"/>
      <c r="F20" s="117"/>
    </row>
    <row r="21" spans="1:6" ht="12.75" customHeight="1">
      <c r="A21" s="7" t="s">
        <v>21</v>
      </c>
      <c r="B21" s="56">
        <v>5644</v>
      </c>
      <c r="C21" s="56">
        <v>28460</v>
      </c>
      <c r="D21" s="56">
        <v>29909</v>
      </c>
      <c r="E21" s="56">
        <v>58369</v>
      </c>
      <c r="F21" s="14">
        <v>80.6</v>
      </c>
    </row>
    <row r="22" spans="1:6" ht="12.75" customHeight="1">
      <c r="A22" s="7" t="s">
        <v>7</v>
      </c>
      <c r="B22" s="56">
        <f>B23-B21</f>
        <v>2537</v>
      </c>
      <c r="C22" s="56">
        <f>C23-C21</f>
        <v>9970</v>
      </c>
      <c r="D22" s="56">
        <f>D23-D21</f>
        <v>3668</v>
      </c>
      <c r="E22" s="56">
        <f>D22+C22</f>
        <v>13638</v>
      </c>
      <c r="F22" s="14">
        <f>E22/B22</f>
        <v>5.375640520299567</v>
      </c>
    </row>
    <row r="23" spans="1:6" s="9" customFormat="1" ht="12.75" customHeight="1">
      <c r="A23" s="7" t="s">
        <v>5</v>
      </c>
      <c r="B23" s="56">
        <v>8181</v>
      </c>
      <c r="C23" s="56">
        <v>38430</v>
      </c>
      <c r="D23" s="56">
        <v>33577</v>
      </c>
      <c r="E23" s="56">
        <f>D23+C23</f>
        <v>72007</v>
      </c>
      <c r="F23" s="14">
        <f>E23/B23</f>
        <v>8.801735729128469</v>
      </c>
    </row>
    <row r="24" spans="1:7" s="9" customFormat="1" ht="27" customHeight="1">
      <c r="A24" s="19" t="s">
        <v>49</v>
      </c>
      <c r="B24" s="57">
        <f>+B9*100/B23</f>
        <v>12.357902456912358</v>
      </c>
      <c r="C24" s="57">
        <f>+C9*100/C23</f>
        <v>13.60135310954983</v>
      </c>
      <c r="D24" s="57">
        <f>+D9*100/D23</f>
        <v>24.296393364505466</v>
      </c>
      <c r="E24" s="57">
        <f>+E9*100/E23</f>
        <v>18.5884705653617</v>
      </c>
      <c r="F24" s="57">
        <f>+F9*100/F23</f>
        <v>150.41768318024143</v>
      </c>
      <c r="G24" s="8"/>
    </row>
    <row r="25" spans="1:6" ht="12.75">
      <c r="A25" s="16"/>
      <c r="B25" s="16"/>
      <c r="C25" s="6"/>
      <c r="D25" s="6"/>
      <c r="E25" s="6"/>
      <c r="F25" s="16"/>
    </row>
    <row r="26" spans="1:6" ht="13.5" customHeight="1">
      <c r="A26" s="7" t="s">
        <v>48</v>
      </c>
      <c r="B26" s="7"/>
      <c r="C26" s="7"/>
      <c r="D26" s="7"/>
      <c r="E26" s="7"/>
      <c r="F26" s="7"/>
    </row>
  </sheetData>
  <sheetProtection/>
  <mergeCells count="7">
    <mergeCell ref="F2:F3"/>
    <mergeCell ref="A20:F20"/>
    <mergeCell ref="A10:F10"/>
    <mergeCell ref="A4:F4"/>
    <mergeCell ref="A2:A3"/>
    <mergeCell ref="B2:B3"/>
    <mergeCell ref="C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3.421875" style="0" customWidth="1"/>
    <col min="2" max="3" width="13.140625" style="0" customWidth="1"/>
    <col min="4" max="4" width="13.00390625" style="0" customWidth="1"/>
    <col min="5" max="5" width="13.140625" style="0" customWidth="1"/>
    <col min="6" max="6" width="7.140625" style="0" customWidth="1"/>
    <col min="7" max="7" width="13.28125" style="0" customWidth="1"/>
    <col min="8" max="8" width="12.00390625" style="0" customWidth="1"/>
    <col min="9" max="9" width="12.7109375" style="0" customWidth="1"/>
    <col min="10" max="10" width="11.00390625" style="0" customWidth="1"/>
    <col min="11" max="11" width="12.8515625" style="0" customWidth="1"/>
  </cols>
  <sheetData>
    <row r="2" spans="1:5" ht="12.75">
      <c r="A2" s="128" t="s">
        <v>117</v>
      </c>
      <c r="B2" s="128"/>
      <c r="C2" s="128"/>
      <c r="D2" s="128"/>
      <c r="E2" s="128"/>
    </row>
    <row r="3" spans="1:5" ht="12.75">
      <c r="A3" s="128"/>
      <c r="B3" s="128"/>
      <c r="C3" s="128"/>
      <c r="D3" s="128"/>
      <c r="E3" s="128"/>
    </row>
    <row r="4" spans="1:5" ht="13.5" customHeight="1">
      <c r="A4" s="79"/>
      <c r="B4" s="79"/>
      <c r="C4" s="79"/>
      <c r="D4" s="79"/>
      <c r="E4" s="79"/>
    </row>
    <row r="5" spans="1:5" ht="12.75">
      <c r="A5" s="79"/>
      <c r="B5" s="80" t="s">
        <v>4</v>
      </c>
      <c r="C5" s="80" t="s">
        <v>21</v>
      </c>
      <c r="D5" s="80" t="s">
        <v>7</v>
      </c>
      <c r="E5" s="80" t="s">
        <v>5</v>
      </c>
    </row>
    <row r="6" spans="1:5" ht="12.75">
      <c r="A6" s="86"/>
      <c r="B6" s="90"/>
      <c r="C6" s="90"/>
      <c r="D6" s="90"/>
      <c r="E6" s="90"/>
    </row>
    <row r="7" spans="1:5" ht="12.75">
      <c r="A7" s="130" t="s">
        <v>106</v>
      </c>
      <c r="B7" s="130"/>
      <c r="C7" s="130"/>
      <c r="D7" s="130"/>
      <c r="E7" s="130"/>
    </row>
    <row r="8" spans="1:5" ht="12.75">
      <c r="A8" s="91"/>
      <c r="B8" s="91"/>
      <c r="C8" s="91"/>
      <c r="D8" s="91"/>
      <c r="E8" s="91"/>
    </row>
    <row r="9" spans="1:5" ht="12.75">
      <c r="A9" s="129" t="s">
        <v>78</v>
      </c>
      <c r="B9" s="129"/>
      <c r="C9" s="129"/>
      <c r="D9" s="129"/>
      <c r="E9" s="129"/>
    </row>
    <row r="10" spans="1:5" ht="12.75">
      <c r="A10" t="s">
        <v>79</v>
      </c>
      <c r="B10" s="81">
        <v>29</v>
      </c>
      <c r="C10" s="81">
        <v>146</v>
      </c>
      <c r="D10" s="81">
        <f>E10-C10</f>
        <v>455</v>
      </c>
      <c r="E10" s="81">
        <v>601</v>
      </c>
    </row>
    <row r="11" spans="1:5" ht="12.75">
      <c r="A11" t="s">
        <v>80</v>
      </c>
      <c r="B11" s="81">
        <v>388037</v>
      </c>
      <c r="C11" s="81">
        <v>1962459</v>
      </c>
      <c r="D11" s="81">
        <f>E11-C11</f>
        <v>2417224</v>
      </c>
      <c r="E11" s="81">
        <v>4379683</v>
      </c>
    </row>
    <row r="12" spans="1:5" ht="12.75">
      <c r="A12" t="s">
        <v>83</v>
      </c>
      <c r="B12" s="4">
        <v>15.1</v>
      </c>
      <c r="C12" s="4">
        <v>16</v>
      </c>
      <c r="D12" s="83" t="s">
        <v>81</v>
      </c>
      <c r="E12" s="4">
        <v>14.5</v>
      </c>
    </row>
    <row r="13" ht="12.75">
      <c r="D13" s="81"/>
    </row>
    <row r="14" spans="1:5" ht="12.75">
      <c r="A14" s="129" t="s">
        <v>85</v>
      </c>
      <c r="B14" s="129"/>
      <c r="C14" s="129"/>
      <c r="D14" s="129"/>
      <c r="E14" s="129"/>
    </row>
    <row r="15" spans="1:5" ht="12.75">
      <c r="A15" t="s">
        <v>79</v>
      </c>
      <c r="B15" s="81">
        <v>219</v>
      </c>
      <c r="C15" s="81">
        <v>861</v>
      </c>
      <c r="D15" s="81">
        <f>E15-C15</f>
        <v>1426</v>
      </c>
      <c r="E15" s="81">
        <v>2287</v>
      </c>
    </row>
    <row r="16" spans="1:5" ht="12.75">
      <c r="A16" t="s">
        <v>80</v>
      </c>
      <c r="B16" s="81">
        <v>457364</v>
      </c>
      <c r="C16" s="81">
        <v>2265157</v>
      </c>
      <c r="D16" s="81">
        <f>E16-C16</f>
        <v>2505693</v>
      </c>
      <c r="E16" s="81">
        <v>4770850</v>
      </c>
    </row>
    <row r="17" spans="1:5" ht="12.75">
      <c r="A17" t="s">
        <v>83</v>
      </c>
      <c r="B17" s="4">
        <v>17.8</v>
      </c>
      <c r="C17" s="4">
        <v>18.4</v>
      </c>
      <c r="D17" s="83" t="s">
        <v>81</v>
      </c>
      <c r="E17" s="4">
        <v>15.8</v>
      </c>
    </row>
    <row r="18" ht="12.75">
      <c r="D18" s="81"/>
    </row>
    <row r="19" spans="1:5" ht="12.75">
      <c r="A19" s="129" t="s">
        <v>86</v>
      </c>
      <c r="B19" s="129"/>
      <c r="C19" s="129"/>
      <c r="D19" s="129"/>
      <c r="E19" s="129"/>
    </row>
    <row r="20" spans="1:5" ht="12.75">
      <c r="A20" t="s">
        <v>79</v>
      </c>
      <c r="B20" s="81">
        <v>234</v>
      </c>
      <c r="C20" s="81">
        <v>945</v>
      </c>
      <c r="D20" s="81">
        <f>E20-C20</f>
        <v>1619</v>
      </c>
      <c r="E20" s="81">
        <v>2564</v>
      </c>
    </row>
    <row r="21" spans="1:5" ht="12.75">
      <c r="A21" t="s">
        <v>80</v>
      </c>
      <c r="B21" s="81">
        <v>603118</v>
      </c>
      <c r="C21" s="81">
        <v>3043247</v>
      </c>
      <c r="D21" s="81">
        <f>E21-C21</f>
        <v>3273417</v>
      </c>
      <c r="E21" s="81">
        <v>6316664</v>
      </c>
    </row>
    <row r="22" spans="1:5" ht="12.75">
      <c r="A22" s="86" t="s">
        <v>83</v>
      </c>
      <c r="B22" s="87">
        <v>23.5</v>
      </c>
      <c r="C22" s="87">
        <v>24.7</v>
      </c>
      <c r="D22" s="83" t="s">
        <v>81</v>
      </c>
      <c r="E22" s="87">
        <v>21</v>
      </c>
    </row>
    <row r="23" spans="1:5" ht="12.75">
      <c r="A23" s="86"/>
      <c r="B23" s="87"/>
      <c r="C23" s="87"/>
      <c r="D23" s="88"/>
      <c r="E23" s="87"/>
    </row>
    <row r="24" spans="1:5" ht="12.75">
      <c r="A24" s="131" t="s">
        <v>94</v>
      </c>
      <c r="B24" s="131"/>
      <c r="C24" s="131"/>
      <c r="D24" s="131"/>
      <c r="E24" s="131"/>
    </row>
    <row r="25" spans="1:5" ht="12.75">
      <c r="A25" s="89"/>
      <c r="B25" s="89"/>
      <c r="C25" s="89"/>
      <c r="D25" s="89"/>
      <c r="E25" s="89"/>
    </row>
    <row r="26" spans="1:5" ht="12.75">
      <c r="A26" s="129" t="s">
        <v>78</v>
      </c>
      <c r="B26" s="129"/>
      <c r="C26" s="129"/>
      <c r="D26" s="129"/>
      <c r="E26" s="129"/>
    </row>
    <row r="27" spans="1:5" ht="12.75">
      <c r="A27" t="s">
        <v>79</v>
      </c>
      <c r="B27" s="81">
        <v>29</v>
      </c>
      <c r="C27" s="81">
        <v>146</v>
      </c>
      <c r="D27" s="81">
        <v>454</v>
      </c>
      <c r="E27" s="81">
        <v>600</v>
      </c>
    </row>
    <row r="28" spans="1:5" ht="12.75">
      <c r="A28" t="s">
        <v>80</v>
      </c>
      <c r="B28" s="81">
        <v>295903</v>
      </c>
      <c r="C28" s="81">
        <v>1961565</v>
      </c>
      <c r="D28" s="81">
        <v>2417413</v>
      </c>
      <c r="E28" s="81">
        <v>4378978</v>
      </c>
    </row>
    <row r="29" spans="1:5" ht="12.75" customHeight="1">
      <c r="A29" t="s">
        <v>83</v>
      </c>
      <c r="B29" s="4">
        <v>12.3</v>
      </c>
      <c r="C29" s="4">
        <v>15.9</v>
      </c>
      <c r="D29" s="83" t="s">
        <v>81</v>
      </c>
      <c r="E29" s="4">
        <v>14.5</v>
      </c>
    </row>
    <row r="30" ht="12.75">
      <c r="D30" s="81"/>
    </row>
    <row r="31" spans="1:5" ht="12.75">
      <c r="A31" s="129" t="s">
        <v>85</v>
      </c>
      <c r="B31" s="129"/>
      <c r="C31" s="129"/>
      <c r="D31" s="129"/>
      <c r="E31" s="129"/>
    </row>
    <row r="32" spans="1:5" ht="12.75">
      <c r="A32" t="s">
        <v>79</v>
      </c>
      <c r="B32" s="81">
        <v>217</v>
      </c>
      <c r="C32" s="81">
        <v>856</v>
      </c>
      <c r="D32" s="81">
        <v>1413</v>
      </c>
      <c r="E32" s="81">
        <v>2269</v>
      </c>
    </row>
    <row r="33" spans="1:5" ht="12.75">
      <c r="A33" t="s">
        <v>80</v>
      </c>
      <c r="B33" s="81">
        <v>384065</v>
      </c>
      <c r="C33" s="81">
        <v>2188063</v>
      </c>
      <c r="D33" s="81">
        <v>2419455</v>
      </c>
      <c r="E33" s="81">
        <v>4607518</v>
      </c>
    </row>
    <row r="34" spans="1:5" ht="12.75">
      <c r="A34" t="s">
        <v>83</v>
      </c>
      <c r="B34" s="4">
        <v>14.9</v>
      </c>
      <c r="C34" s="4">
        <v>17.8</v>
      </c>
      <c r="D34" s="83" t="s">
        <v>82</v>
      </c>
      <c r="E34" s="4">
        <v>15.3</v>
      </c>
    </row>
    <row r="35" ht="12.75">
      <c r="D35" s="81"/>
    </row>
    <row r="36" spans="1:5" ht="12.75">
      <c r="A36" s="129" t="s">
        <v>86</v>
      </c>
      <c r="B36" s="129"/>
      <c r="C36" s="129"/>
      <c r="D36" s="129"/>
      <c r="E36" s="129"/>
    </row>
    <row r="37" spans="1:5" ht="12.75">
      <c r="A37" t="s">
        <v>79</v>
      </c>
      <c r="B37" s="92">
        <v>232</v>
      </c>
      <c r="C37" s="92">
        <v>940</v>
      </c>
      <c r="D37" s="92">
        <v>1609</v>
      </c>
      <c r="E37" s="92">
        <v>2549</v>
      </c>
    </row>
    <row r="38" spans="1:5" ht="12.75">
      <c r="A38" t="s">
        <v>80</v>
      </c>
      <c r="B38" s="92">
        <v>567775</v>
      </c>
      <c r="C38" s="92">
        <v>2966173</v>
      </c>
      <c r="D38" s="92">
        <v>3250971</v>
      </c>
      <c r="E38" s="92">
        <v>6217144</v>
      </c>
    </row>
    <row r="39" spans="1:5" ht="12.75">
      <c r="A39" s="79" t="s">
        <v>83</v>
      </c>
      <c r="B39" s="82">
        <v>22.1</v>
      </c>
      <c r="C39" s="82">
        <v>24.1</v>
      </c>
      <c r="D39" s="84" t="s">
        <v>82</v>
      </c>
      <c r="E39" s="82">
        <v>20.6</v>
      </c>
    </row>
    <row r="40" ht="12.75">
      <c r="A40" s="7" t="s">
        <v>6</v>
      </c>
    </row>
    <row r="42" ht="12.75">
      <c r="A42" t="s">
        <v>84</v>
      </c>
    </row>
    <row r="43" ht="12.75">
      <c r="A43" t="s">
        <v>88</v>
      </c>
    </row>
    <row r="44" spans="1:5" ht="27.75" customHeight="1">
      <c r="A44" s="127" t="s">
        <v>87</v>
      </c>
      <c r="B44" s="127"/>
      <c r="C44" s="127"/>
      <c r="D44" s="127"/>
      <c r="E44" s="127"/>
    </row>
    <row r="45" spans="1:5" ht="12.75">
      <c r="A45" s="85"/>
      <c r="B45" s="85"/>
      <c r="C45" s="85"/>
      <c r="D45" s="85"/>
      <c r="E45" s="85"/>
    </row>
  </sheetData>
  <sheetProtection/>
  <mergeCells count="10">
    <mergeCell ref="A44:E44"/>
    <mergeCell ref="A2:E3"/>
    <mergeCell ref="A36:E36"/>
    <mergeCell ref="A31:E31"/>
    <mergeCell ref="A26:E26"/>
    <mergeCell ref="A7:E7"/>
    <mergeCell ref="A24:E24"/>
    <mergeCell ref="A9:E9"/>
    <mergeCell ref="A14:E14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0.7109375" style="3" customWidth="1"/>
    <col min="3" max="3" width="11.7109375" style="3" customWidth="1"/>
    <col min="4" max="4" width="10.7109375" style="3" customWidth="1"/>
    <col min="5" max="5" width="12.7109375" style="3" customWidth="1"/>
    <col min="6" max="6" width="10.7109375" style="3" customWidth="1"/>
    <col min="7" max="7" width="12.421875" style="3" customWidth="1"/>
    <col min="8" max="8" width="9.140625" style="3" customWidth="1"/>
    <col min="9" max="9" width="9.7109375" style="3" bestFit="1" customWidth="1"/>
    <col min="10" max="16384" width="9.140625" style="3" customWidth="1"/>
  </cols>
  <sheetData>
    <row r="1" spans="1:7" ht="24.75" customHeight="1">
      <c r="A1" s="1" t="s">
        <v>116</v>
      </c>
      <c r="B1" s="1"/>
      <c r="C1" s="1"/>
      <c r="D1" s="1"/>
      <c r="E1" s="1"/>
      <c r="F1" s="1"/>
      <c r="G1" s="1"/>
    </row>
    <row r="2" spans="1:7" ht="29.25" customHeight="1">
      <c r="A2" s="30"/>
      <c r="B2" s="27" t="s">
        <v>10</v>
      </c>
      <c r="C2" s="27" t="s">
        <v>24</v>
      </c>
      <c r="D2" s="27" t="s">
        <v>10</v>
      </c>
      <c r="E2" s="27" t="s">
        <v>24</v>
      </c>
      <c r="F2" s="27" t="s">
        <v>10</v>
      </c>
      <c r="G2" s="27" t="s">
        <v>24</v>
      </c>
    </row>
    <row r="3" spans="1:7" ht="24" customHeight="1">
      <c r="A3" s="18"/>
      <c r="B3" s="133" t="s">
        <v>25</v>
      </c>
      <c r="C3" s="133"/>
      <c r="D3" s="133" t="s">
        <v>26</v>
      </c>
      <c r="E3" s="133"/>
      <c r="F3" s="133" t="s">
        <v>27</v>
      </c>
      <c r="G3" s="133"/>
    </row>
    <row r="4" spans="1:7" ht="21.75" customHeight="1">
      <c r="A4" s="117" t="s">
        <v>4</v>
      </c>
      <c r="B4" s="117"/>
      <c r="C4" s="117"/>
      <c r="D4" s="117"/>
      <c r="E4" s="117"/>
      <c r="F4" s="117"/>
      <c r="G4" s="117"/>
    </row>
    <row r="5" spans="1:7" ht="12.75" customHeight="1">
      <c r="A5" s="13" t="s">
        <v>65</v>
      </c>
      <c r="B5" s="33">
        <v>197</v>
      </c>
      <c r="C5" s="22">
        <v>478931</v>
      </c>
      <c r="D5" s="33">
        <v>85</v>
      </c>
      <c r="E5" s="22">
        <v>605935</v>
      </c>
      <c r="F5" s="33">
        <v>52</v>
      </c>
      <c r="G5" s="22">
        <v>682605</v>
      </c>
    </row>
    <row r="6" spans="1:7" ht="12.75" customHeight="1">
      <c r="A6" s="13" t="s">
        <v>66</v>
      </c>
      <c r="B6" s="33">
        <v>198</v>
      </c>
      <c r="C6" s="22">
        <v>483094</v>
      </c>
      <c r="D6" s="33">
        <v>83</v>
      </c>
      <c r="E6" s="22">
        <v>593615</v>
      </c>
      <c r="F6" s="33">
        <v>53</v>
      </c>
      <c r="G6" s="22">
        <v>696682</v>
      </c>
    </row>
    <row r="7" spans="1:7" ht="12.75" customHeight="1">
      <c r="A7" s="13" t="s">
        <v>67</v>
      </c>
      <c r="B7" s="33">
        <v>198</v>
      </c>
      <c r="C7" s="22">
        <v>480987</v>
      </c>
      <c r="D7" s="33">
        <v>83</v>
      </c>
      <c r="E7" s="22">
        <v>595041</v>
      </c>
      <c r="F7" s="33">
        <v>53</v>
      </c>
      <c r="G7" s="22">
        <v>698932</v>
      </c>
    </row>
    <row r="8" spans="1:7" ht="12.75" customHeight="1">
      <c r="A8" s="13" t="s">
        <v>91</v>
      </c>
      <c r="B8" s="33">
        <f>SUM(B11:B19)</f>
        <v>197</v>
      </c>
      <c r="C8" s="22">
        <v>489794</v>
      </c>
      <c r="D8" s="33">
        <f>SUM(D11:D19)</f>
        <v>80</v>
      </c>
      <c r="E8" s="22">
        <v>586477</v>
      </c>
      <c r="F8" s="33">
        <f>SUM(F11:F19)</f>
        <v>54</v>
      </c>
      <c r="G8" s="22">
        <v>71590</v>
      </c>
    </row>
    <row r="9" spans="1:7" ht="12.75" customHeight="1">
      <c r="A9" s="13" t="s">
        <v>95</v>
      </c>
      <c r="B9" s="33">
        <v>197</v>
      </c>
      <c r="C9" s="22">
        <v>488508</v>
      </c>
      <c r="D9" s="33">
        <v>80</v>
      </c>
      <c r="E9" s="22">
        <v>575551</v>
      </c>
      <c r="F9" s="33">
        <v>54</v>
      </c>
      <c r="G9" s="22">
        <v>719337</v>
      </c>
    </row>
    <row r="10" spans="1:7" ht="21.75" customHeight="1">
      <c r="A10" s="117" t="s">
        <v>96</v>
      </c>
      <c r="B10" s="117"/>
      <c r="C10" s="117"/>
      <c r="D10" s="117"/>
      <c r="E10" s="117"/>
      <c r="F10" s="117"/>
      <c r="G10" s="117"/>
    </row>
    <row r="11" spans="1:7" ht="12.75" customHeight="1">
      <c r="A11" s="7" t="s">
        <v>12</v>
      </c>
      <c r="B11" s="33">
        <v>21</v>
      </c>
      <c r="C11" s="22">
        <v>60494</v>
      </c>
      <c r="D11" s="33">
        <v>10</v>
      </c>
      <c r="E11" s="22">
        <v>73477</v>
      </c>
      <c r="F11" s="33">
        <v>6</v>
      </c>
      <c r="G11" s="22">
        <v>84400</v>
      </c>
    </row>
    <row r="12" spans="1:7" ht="12.75" customHeight="1">
      <c r="A12" s="7" t="s">
        <v>13</v>
      </c>
      <c r="B12" s="33">
        <v>12</v>
      </c>
      <c r="C12" s="22">
        <v>29956</v>
      </c>
      <c r="D12" s="33">
        <v>3</v>
      </c>
      <c r="E12" s="22">
        <v>19286</v>
      </c>
      <c r="F12" s="33">
        <v>3</v>
      </c>
      <c r="G12" s="22">
        <v>45210</v>
      </c>
    </row>
    <row r="13" spans="1:7" ht="12.75" customHeight="1">
      <c r="A13" s="7" t="s">
        <v>14</v>
      </c>
      <c r="B13" s="33">
        <v>15</v>
      </c>
      <c r="C13" s="22">
        <v>50533</v>
      </c>
      <c r="D13" s="33">
        <v>15</v>
      </c>
      <c r="E13" s="22">
        <v>110189</v>
      </c>
      <c r="F13" s="33">
        <v>14</v>
      </c>
      <c r="G13" s="22">
        <v>197990</v>
      </c>
    </row>
    <row r="14" spans="1:7" ht="12.75" customHeight="1">
      <c r="A14" s="7" t="s">
        <v>15</v>
      </c>
      <c r="B14" s="33">
        <v>6</v>
      </c>
      <c r="C14" s="22">
        <v>19269</v>
      </c>
      <c r="D14" s="33">
        <v>9</v>
      </c>
      <c r="E14" s="22">
        <v>62085</v>
      </c>
      <c r="F14" s="33">
        <v>3</v>
      </c>
      <c r="G14" s="22">
        <v>42192</v>
      </c>
    </row>
    <row r="15" spans="1:7" ht="12.75" customHeight="1">
      <c r="A15" s="7" t="s">
        <v>16</v>
      </c>
      <c r="B15" s="33">
        <v>83</v>
      </c>
      <c r="C15" s="22">
        <v>172669</v>
      </c>
      <c r="D15" s="33">
        <v>14</v>
      </c>
      <c r="E15" s="22">
        <v>97715</v>
      </c>
      <c r="F15" s="33">
        <v>5</v>
      </c>
      <c r="G15" s="22">
        <v>62637</v>
      </c>
    </row>
    <row r="16" spans="1:7" ht="12.75" customHeight="1">
      <c r="A16" s="7" t="s">
        <v>17</v>
      </c>
      <c r="B16" s="33">
        <v>46</v>
      </c>
      <c r="C16" s="22">
        <v>117425</v>
      </c>
      <c r="D16" s="33">
        <v>17</v>
      </c>
      <c r="E16" s="22">
        <v>119688</v>
      </c>
      <c r="F16" s="33">
        <v>11</v>
      </c>
      <c r="G16" s="22">
        <v>135388</v>
      </c>
    </row>
    <row r="17" spans="1:7" ht="12.75" customHeight="1">
      <c r="A17" s="7" t="s">
        <v>18</v>
      </c>
      <c r="B17" s="33">
        <v>2</v>
      </c>
      <c r="C17" s="22">
        <v>6343</v>
      </c>
      <c r="D17" s="33">
        <v>3</v>
      </c>
      <c r="E17" s="22">
        <v>27330</v>
      </c>
      <c r="F17" s="33">
        <v>2</v>
      </c>
      <c r="G17" s="22">
        <v>34123</v>
      </c>
    </row>
    <row r="18" spans="1:7" ht="12.75" customHeight="1">
      <c r="A18" s="7" t="s">
        <v>19</v>
      </c>
      <c r="B18" s="33">
        <v>5</v>
      </c>
      <c r="C18" s="22">
        <v>10432</v>
      </c>
      <c r="D18" s="33">
        <v>4</v>
      </c>
      <c r="E18" s="22">
        <v>33067</v>
      </c>
      <c r="F18" s="33">
        <v>4</v>
      </c>
      <c r="G18" s="22">
        <v>56288</v>
      </c>
    </row>
    <row r="19" spans="1:7" ht="12.75" customHeight="1">
      <c r="A19" s="7" t="s">
        <v>20</v>
      </c>
      <c r="B19" s="33">
        <v>7</v>
      </c>
      <c r="C19" s="22">
        <v>21387</v>
      </c>
      <c r="D19" s="33">
        <v>5</v>
      </c>
      <c r="E19" s="22">
        <v>32714</v>
      </c>
      <c r="F19" s="33">
        <v>6</v>
      </c>
      <c r="G19" s="22">
        <v>71379</v>
      </c>
    </row>
    <row r="20" spans="1:7" s="15" customFormat="1" ht="21.75" customHeight="1">
      <c r="A20" s="117" t="s">
        <v>97</v>
      </c>
      <c r="B20" s="117"/>
      <c r="C20" s="117"/>
      <c r="D20" s="117"/>
      <c r="E20" s="117"/>
      <c r="F20" s="117"/>
      <c r="G20" s="117"/>
    </row>
    <row r="21" spans="1:7" ht="12.75" customHeight="1">
      <c r="A21" s="7" t="s">
        <v>21</v>
      </c>
      <c r="B21" s="33">
        <v>1710</v>
      </c>
      <c r="C21" s="22">
        <v>3286373</v>
      </c>
      <c r="D21" s="65">
        <v>370</v>
      </c>
      <c r="E21" s="65">
        <v>2563022</v>
      </c>
      <c r="F21" s="65">
        <v>240</v>
      </c>
      <c r="G21" s="65">
        <v>3281883</v>
      </c>
    </row>
    <row r="22" spans="1:7" ht="12.75" customHeight="1">
      <c r="A22" s="7" t="s">
        <v>7</v>
      </c>
      <c r="B22" s="33">
        <f aca="true" t="shared" si="0" ref="B22:G22">B23-B21</f>
        <v>3989</v>
      </c>
      <c r="C22" s="65">
        <f t="shared" si="0"/>
        <v>7043384</v>
      </c>
      <c r="D22" s="65">
        <f t="shared" si="0"/>
        <v>817</v>
      </c>
      <c r="E22" s="65">
        <f t="shared" si="0"/>
        <v>5833988</v>
      </c>
      <c r="F22" s="65">
        <f t="shared" si="0"/>
        <v>460</v>
      </c>
      <c r="G22" s="65">
        <f t="shared" si="0"/>
        <v>6355060</v>
      </c>
    </row>
    <row r="23" spans="1:7" s="9" customFormat="1" ht="12.75" customHeight="1">
      <c r="A23" s="7" t="s">
        <v>5</v>
      </c>
      <c r="B23" s="33">
        <v>5699</v>
      </c>
      <c r="C23" s="64">
        <v>10329757</v>
      </c>
      <c r="D23" s="65">
        <v>1187</v>
      </c>
      <c r="E23" s="71">
        <v>8397010</v>
      </c>
      <c r="F23" s="65">
        <v>700</v>
      </c>
      <c r="G23" s="71">
        <v>9636943</v>
      </c>
    </row>
    <row r="24" spans="1:7" s="9" customFormat="1" ht="24" customHeight="1">
      <c r="A24" s="7"/>
      <c r="B24" s="132" t="s">
        <v>28</v>
      </c>
      <c r="C24" s="132"/>
      <c r="D24" s="132" t="s">
        <v>29</v>
      </c>
      <c r="E24" s="132"/>
      <c r="F24" s="132" t="s">
        <v>1</v>
      </c>
      <c r="G24" s="132"/>
    </row>
    <row r="25" spans="1:7" ht="21.75" customHeight="1">
      <c r="A25" s="117" t="s">
        <v>4</v>
      </c>
      <c r="B25" s="117"/>
      <c r="C25" s="117"/>
      <c r="D25" s="117"/>
      <c r="E25" s="117"/>
      <c r="F25" s="117"/>
      <c r="G25" s="117"/>
    </row>
    <row r="26" spans="1:7" ht="12.75" customHeight="1">
      <c r="A26" s="13" t="s">
        <v>65</v>
      </c>
      <c r="B26" s="33">
        <v>41</v>
      </c>
      <c r="C26" s="22">
        <v>1234482</v>
      </c>
      <c r="D26" s="33">
        <v>15</v>
      </c>
      <c r="E26" s="22">
        <v>2027730</v>
      </c>
      <c r="F26" s="33">
        <v>390</v>
      </c>
      <c r="G26" s="22">
        <v>5029683</v>
      </c>
    </row>
    <row r="27" spans="1:9" ht="12.75" customHeight="1">
      <c r="A27" s="13" t="s">
        <v>66</v>
      </c>
      <c r="B27" s="33">
        <v>41</v>
      </c>
      <c r="C27" s="22">
        <v>1241502</v>
      </c>
      <c r="D27" s="33">
        <v>15</v>
      </c>
      <c r="E27" s="22">
        <v>2022906</v>
      </c>
      <c r="F27" s="33">
        <v>390</v>
      </c>
      <c r="G27" s="22">
        <v>5037799</v>
      </c>
      <c r="I27" s="34"/>
    </row>
    <row r="28" spans="1:9" ht="12.75" customHeight="1">
      <c r="A28" s="13" t="s">
        <v>67</v>
      </c>
      <c r="B28" s="33">
        <v>41</v>
      </c>
      <c r="C28" s="22">
        <v>1248536</v>
      </c>
      <c r="D28" s="33">
        <v>15</v>
      </c>
      <c r="E28" s="22">
        <v>2019496</v>
      </c>
      <c r="F28" s="33">
        <v>390</v>
      </c>
      <c r="G28" s="22">
        <v>5042992</v>
      </c>
      <c r="I28" s="34"/>
    </row>
    <row r="29" spans="1:9" ht="12.75" customHeight="1">
      <c r="A29" s="13" t="s">
        <v>91</v>
      </c>
      <c r="B29" s="33">
        <f>SUM(B32:B40)</f>
        <v>40</v>
      </c>
      <c r="C29" s="22">
        <v>1254109</v>
      </c>
      <c r="D29" s="33">
        <f>SUM(D32:D40)</f>
        <v>19</v>
      </c>
      <c r="E29" s="22">
        <v>2019105</v>
      </c>
      <c r="F29" s="33">
        <f>SUM(F32:F40)</f>
        <v>390</v>
      </c>
      <c r="G29" s="22">
        <f>E29+C29+G8+E8+C8</f>
        <v>4421075</v>
      </c>
      <c r="I29" s="34"/>
    </row>
    <row r="30" spans="1:9" ht="12.75" customHeight="1">
      <c r="A30" s="13" t="s">
        <v>95</v>
      </c>
      <c r="B30" s="33">
        <v>40</v>
      </c>
      <c r="C30" s="22">
        <v>1226059</v>
      </c>
      <c r="D30" s="33">
        <f>F30-(B30+F9+D9+B9)</f>
        <v>19</v>
      </c>
      <c r="E30" s="22">
        <f>G30-(C30+G9+E9+C9)</f>
        <v>1995143</v>
      </c>
      <c r="F30" s="33">
        <v>390</v>
      </c>
      <c r="G30" s="22">
        <v>5004598</v>
      </c>
      <c r="I30" s="34"/>
    </row>
    <row r="31" spans="1:7" ht="21.75" customHeight="1">
      <c r="A31" s="117" t="s">
        <v>96</v>
      </c>
      <c r="B31" s="117"/>
      <c r="C31" s="117"/>
      <c r="D31" s="117"/>
      <c r="E31" s="117"/>
      <c r="F31" s="117"/>
      <c r="G31" s="117"/>
    </row>
    <row r="32" spans="1:7" ht="12.75" customHeight="1">
      <c r="A32" s="7" t="s">
        <v>12</v>
      </c>
      <c r="B32" s="33">
        <v>5</v>
      </c>
      <c r="C32" s="22">
        <v>170828</v>
      </c>
      <c r="D32" s="33">
        <f>F32-(B32+F11+D11+B11)</f>
        <v>1</v>
      </c>
      <c r="E32" s="22">
        <v>58111</v>
      </c>
      <c r="F32" s="33">
        <v>43</v>
      </c>
      <c r="G32" s="22">
        <v>447310</v>
      </c>
    </row>
    <row r="33" spans="1:7" ht="12.75" customHeight="1">
      <c r="A33" s="7" t="s">
        <v>13</v>
      </c>
      <c r="B33" s="33">
        <v>2</v>
      </c>
      <c r="C33" s="22">
        <v>51294</v>
      </c>
      <c r="D33" s="33">
        <f aca="true" t="shared" si="1" ref="D33:D40">F33-(B33+F12+D12+B12)</f>
        <v>2</v>
      </c>
      <c r="E33" s="22">
        <f>G33-(C33+G12+E12+C12)</f>
        <v>127409</v>
      </c>
      <c r="F33" s="33">
        <v>22</v>
      </c>
      <c r="G33" s="22">
        <v>273155</v>
      </c>
    </row>
    <row r="34" spans="1:7" ht="12.75" customHeight="1">
      <c r="A34" s="7" t="s">
        <v>14</v>
      </c>
      <c r="B34" s="33">
        <v>12</v>
      </c>
      <c r="C34" s="22">
        <v>376189</v>
      </c>
      <c r="D34" s="33">
        <f t="shared" si="1"/>
        <v>2</v>
      </c>
      <c r="E34" s="22">
        <f aca="true" t="shared" si="2" ref="E34:E40">G34-(C34+G13+E13+C13)</f>
        <v>345133</v>
      </c>
      <c r="F34" s="33">
        <v>58</v>
      </c>
      <c r="G34" s="22">
        <v>1080034</v>
      </c>
    </row>
    <row r="35" spans="1:7" ht="12.75" customHeight="1">
      <c r="A35" s="7" t="s">
        <v>15</v>
      </c>
      <c r="B35" s="33">
        <v>2</v>
      </c>
      <c r="C35" s="22">
        <v>50122</v>
      </c>
      <c r="D35" s="33">
        <f t="shared" si="1"/>
        <v>0</v>
      </c>
      <c r="E35" s="22">
        <f t="shared" si="2"/>
        <v>0</v>
      </c>
      <c r="F35" s="33">
        <v>20</v>
      </c>
      <c r="G35" s="22">
        <v>173668</v>
      </c>
    </row>
    <row r="36" spans="1:7" ht="12.75" customHeight="1">
      <c r="A36" s="7" t="s">
        <v>16</v>
      </c>
      <c r="B36" s="33">
        <v>2</v>
      </c>
      <c r="C36" s="22">
        <v>74076</v>
      </c>
      <c r="D36" s="33">
        <f t="shared" si="1"/>
        <v>4</v>
      </c>
      <c r="E36" s="22">
        <f t="shared" si="2"/>
        <v>246373</v>
      </c>
      <c r="F36" s="33">
        <v>108</v>
      </c>
      <c r="G36" s="22">
        <v>653470</v>
      </c>
    </row>
    <row r="37" spans="1:7" ht="12.75" customHeight="1">
      <c r="A37" s="7" t="s">
        <v>17</v>
      </c>
      <c r="B37" s="33">
        <v>5</v>
      </c>
      <c r="C37" s="22">
        <v>160403</v>
      </c>
      <c r="D37" s="33">
        <f t="shared" si="1"/>
        <v>3</v>
      </c>
      <c r="E37" s="22">
        <f t="shared" si="2"/>
        <v>706933</v>
      </c>
      <c r="F37" s="33">
        <v>82</v>
      </c>
      <c r="G37" s="22">
        <v>1239837</v>
      </c>
    </row>
    <row r="38" spans="1:7" ht="12.75" customHeight="1">
      <c r="A38" s="7" t="s">
        <v>18</v>
      </c>
      <c r="B38" s="33">
        <v>2</v>
      </c>
      <c r="C38" s="22">
        <v>55237</v>
      </c>
      <c r="D38" s="33">
        <f t="shared" si="1"/>
        <v>3</v>
      </c>
      <c r="E38" s="22">
        <f t="shared" si="2"/>
        <v>185296</v>
      </c>
      <c r="F38" s="33">
        <v>12</v>
      </c>
      <c r="G38" s="22">
        <v>308329</v>
      </c>
    </row>
    <row r="39" spans="1:7" ht="12.75" customHeight="1">
      <c r="A39" s="7" t="s">
        <v>19</v>
      </c>
      <c r="B39" s="33">
        <v>7</v>
      </c>
      <c r="C39" s="22">
        <v>182490</v>
      </c>
      <c r="D39" s="33">
        <f t="shared" si="1"/>
        <v>1</v>
      </c>
      <c r="E39" s="22">
        <f t="shared" si="2"/>
        <v>115675</v>
      </c>
      <c r="F39" s="33">
        <v>21</v>
      </c>
      <c r="G39" s="22">
        <v>397952</v>
      </c>
    </row>
    <row r="40" spans="1:9" ht="12.75" customHeight="1">
      <c r="A40" s="7" t="s">
        <v>20</v>
      </c>
      <c r="B40" s="33">
        <v>3</v>
      </c>
      <c r="C40" s="22">
        <v>105420</v>
      </c>
      <c r="D40" s="33">
        <f t="shared" si="1"/>
        <v>3</v>
      </c>
      <c r="E40" s="22">
        <f t="shared" si="2"/>
        <v>199943</v>
      </c>
      <c r="F40" s="33">
        <v>24</v>
      </c>
      <c r="G40" s="22">
        <v>430843</v>
      </c>
      <c r="I40" s="21"/>
    </row>
    <row r="41" spans="1:7" s="15" customFormat="1" ht="21.75" customHeight="1">
      <c r="A41" s="117" t="s">
        <v>97</v>
      </c>
      <c r="B41" s="117"/>
      <c r="C41" s="117"/>
      <c r="D41" s="117"/>
      <c r="E41" s="117"/>
      <c r="F41" s="117"/>
      <c r="G41" s="117"/>
    </row>
    <row r="42" spans="1:7" ht="12.75" customHeight="1">
      <c r="A42" s="7" t="s">
        <v>21</v>
      </c>
      <c r="B42" s="65">
        <v>149</v>
      </c>
      <c r="C42" s="65">
        <v>4521370</v>
      </c>
      <c r="D42" s="65">
        <v>88</v>
      </c>
      <c r="E42" s="65">
        <f>G42-(C42+G21+E21+C21)</f>
        <v>6976579</v>
      </c>
      <c r="F42" s="65">
        <v>2557</v>
      </c>
      <c r="G42" s="71">
        <v>20629227</v>
      </c>
    </row>
    <row r="43" spans="1:7" ht="12.75" customHeight="1">
      <c r="A43" s="7" t="s">
        <v>7</v>
      </c>
      <c r="B43" s="65">
        <f>B44-B42</f>
        <v>215</v>
      </c>
      <c r="C43" s="65">
        <f>C44-C42</f>
        <v>6559746</v>
      </c>
      <c r="D43" s="65">
        <f>D44-D42</f>
        <v>54</v>
      </c>
      <c r="E43" s="65">
        <f>E44-E42</f>
        <v>13149176</v>
      </c>
      <c r="F43" s="65">
        <f>F44-F42</f>
        <v>5535</v>
      </c>
      <c r="G43" s="71">
        <f>E43+C43+C22+E22+G22</f>
        <v>38941354</v>
      </c>
    </row>
    <row r="44" spans="1:7" s="9" customFormat="1" ht="12.75" customHeight="1">
      <c r="A44" s="7" t="s">
        <v>5</v>
      </c>
      <c r="B44" s="65">
        <v>364</v>
      </c>
      <c r="C44" s="71">
        <v>11081116</v>
      </c>
      <c r="D44" s="65">
        <v>142</v>
      </c>
      <c r="E44" s="71">
        <f>G44-(C44+G23+E23+C23)</f>
        <v>20125755</v>
      </c>
      <c r="F44" s="65">
        <v>8092</v>
      </c>
      <c r="G44" s="71">
        <v>59570581</v>
      </c>
    </row>
    <row r="45" spans="1:7" ht="12.75">
      <c r="A45" s="16"/>
      <c r="B45" s="16"/>
      <c r="C45" s="16"/>
      <c r="D45" s="16"/>
      <c r="E45" s="16"/>
      <c r="F45" s="16"/>
      <c r="G45" s="16"/>
    </row>
    <row r="46" spans="1:7" ht="13.5" customHeight="1">
      <c r="A46" s="7" t="s">
        <v>6</v>
      </c>
      <c r="B46" s="7"/>
      <c r="C46" s="7"/>
      <c r="D46" s="7"/>
      <c r="E46" s="7"/>
      <c r="F46" s="7"/>
      <c r="G46" s="7"/>
    </row>
    <row r="47" ht="12.75">
      <c r="A47" s="39" t="s">
        <v>98</v>
      </c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  <row r="75" ht="12.75">
      <c r="G75" s="7"/>
    </row>
    <row r="76" ht="12.75">
      <c r="G76" s="7"/>
    </row>
  </sheetData>
  <sheetProtection/>
  <mergeCells count="12">
    <mergeCell ref="A10:G10"/>
    <mergeCell ref="A4:G4"/>
    <mergeCell ref="B3:C3"/>
    <mergeCell ref="D3:E3"/>
    <mergeCell ref="F3:G3"/>
    <mergeCell ref="A41:G41"/>
    <mergeCell ref="A20:G20"/>
    <mergeCell ref="B24:C24"/>
    <mergeCell ref="D24:E24"/>
    <mergeCell ref="F24:G24"/>
    <mergeCell ref="A25:G25"/>
    <mergeCell ref="A31:G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8 A26:A29" numberStoredAsText="1"/>
    <ignoredError sqref="E4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421875" style="3" customWidth="1"/>
    <col min="2" max="2" width="14.140625" style="3" customWidth="1"/>
    <col min="3" max="3" width="2.00390625" style="3" customWidth="1"/>
    <col min="4" max="6" width="13.140625" style="3" customWidth="1"/>
    <col min="7" max="7" width="8.7109375" style="3" customWidth="1"/>
    <col min="8" max="8" width="4.421875" style="3" customWidth="1"/>
    <col min="9" max="16384" width="9.140625" style="3" customWidth="1"/>
  </cols>
  <sheetData>
    <row r="1" spans="1:8" ht="24.75" customHeight="1">
      <c r="A1" s="1" t="s">
        <v>115</v>
      </c>
      <c r="B1" s="1"/>
      <c r="C1" s="1"/>
      <c r="D1" s="74"/>
      <c r="E1" s="74"/>
      <c r="F1" s="75"/>
      <c r="G1" s="75"/>
      <c r="H1" s="75"/>
    </row>
    <row r="2" spans="1:8" ht="29.25" customHeight="1">
      <c r="A2" s="124"/>
      <c r="B2" s="72" t="s">
        <v>74</v>
      </c>
      <c r="C2" s="28"/>
      <c r="D2" s="136" t="s">
        <v>75</v>
      </c>
      <c r="E2" s="136"/>
      <c r="F2" s="136"/>
      <c r="G2" s="137" t="s">
        <v>76</v>
      </c>
      <c r="H2" s="137"/>
    </row>
    <row r="3" spans="1:8" ht="33.75" customHeight="1">
      <c r="A3" s="125"/>
      <c r="B3" s="27" t="s">
        <v>1</v>
      </c>
      <c r="C3" s="29"/>
      <c r="D3" s="27" t="s">
        <v>22</v>
      </c>
      <c r="E3" s="27" t="s">
        <v>23</v>
      </c>
      <c r="F3" s="27" t="s">
        <v>73</v>
      </c>
      <c r="G3" s="136"/>
      <c r="H3" s="136"/>
    </row>
    <row r="4" spans="1:8" ht="21.75" customHeight="1">
      <c r="A4" s="116" t="s">
        <v>4</v>
      </c>
      <c r="B4" s="116"/>
      <c r="C4" s="116"/>
      <c r="D4" s="116"/>
      <c r="E4" s="116"/>
      <c r="F4" s="116"/>
      <c r="G4" s="116"/>
      <c r="H4" s="116"/>
    </row>
    <row r="5" spans="1:8" ht="12.75" customHeight="1">
      <c r="A5" s="13" t="s">
        <v>65</v>
      </c>
      <c r="B5" s="73">
        <v>707.9</v>
      </c>
      <c r="D5" s="66">
        <v>22.3</v>
      </c>
      <c r="E5" s="66">
        <v>11.9</v>
      </c>
      <c r="F5" s="66">
        <v>16.8</v>
      </c>
      <c r="G5" s="134">
        <f>D5-E5</f>
        <v>10.4</v>
      </c>
      <c r="H5" s="135"/>
    </row>
    <row r="6" spans="1:8" ht="12.75" customHeight="1">
      <c r="A6" s="13" t="s">
        <v>66</v>
      </c>
      <c r="B6" s="73">
        <v>556.9</v>
      </c>
      <c r="D6" s="66">
        <v>22.4</v>
      </c>
      <c r="E6" s="66">
        <v>11.9</v>
      </c>
      <c r="F6" s="66">
        <v>16.8</v>
      </c>
      <c r="G6" s="134">
        <f>D6-E6</f>
        <v>10.499999999999998</v>
      </c>
      <c r="H6" s="135"/>
    </row>
    <row r="7" spans="1:8" ht="12.75" customHeight="1">
      <c r="A7" s="13" t="s">
        <v>67</v>
      </c>
      <c r="B7" s="73">
        <v>859.8</v>
      </c>
      <c r="C7" s="73"/>
      <c r="D7" s="66">
        <v>22.2</v>
      </c>
      <c r="E7" s="66">
        <v>11.9</v>
      </c>
      <c r="F7" s="66">
        <v>16.8</v>
      </c>
      <c r="G7" s="134">
        <f>D7-E7</f>
        <v>10.299999999999999</v>
      </c>
      <c r="H7" s="135"/>
    </row>
    <row r="8" spans="1:8" ht="12.75" customHeight="1">
      <c r="A8" s="13" t="s">
        <v>91</v>
      </c>
      <c r="B8" s="73">
        <v>745.9</v>
      </c>
      <c r="C8" s="73"/>
      <c r="D8" s="66">
        <v>21.9</v>
      </c>
      <c r="E8" s="66">
        <v>11.7</v>
      </c>
      <c r="F8" s="66">
        <v>16.6</v>
      </c>
      <c r="G8" s="134">
        <f>D8-E8</f>
        <v>10.2</v>
      </c>
      <c r="H8" s="135"/>
    </row>
    <row r="9" spans="1:8" ht="12.75" customHeight="1">
      <c r="A9" s="13" t="s">
        <v>99</v>
      </c>
      <c r="B9" s="73">
        <v>753.7</v>
      </c>
      <c r="C9" s="73"/>
      <c r="D9" s="66">
        <v>21.9</v>
      </c>
      <c r="E9" s="66">
        <v>11.7</v>
      </c>
      <c r="F9" s="66">
        <v>16.5</v>
      </c>
      <c r="G9" s="134">
        <f>D9-E9</f>
        <v>10.2</v>
      </c>
      <c r="H9" s="135"/>
    </row>
    <row r="10" spans="1:8" ht="21.75" customHeight="1">
      <c r="A10" s="117" t="s">
        <v>102</v>
      </c>
      <c r="B10" s="117"/>
      <c r="C10" s="117"/>
      <c r="D10" s="117"/>
      <c r="E10" s="117"/>
      <c r="F10" s="117"/>
      <c r="G10" s="117"/>
      <c r="H10" s="117"/>
    </row>
    <row r="11" spans="1:8" ht="12.75" customHeight="1">
      <c r="A11" s="7" t="s">
        <v>12</v>
      </c>
      <c r="B11" s="73">
        <v>607.7</v>
      </c>
      <c r="C11" s="17"/>
      <c r="D11" s="66">
        <v>22.6</v>
      </c>
      <c r="E11" s="66">
        <v>12</v>
      </c>
      <c r="F11" s="66">
        <v>17.1</v>
      </c>
      <c r="G11" s="134">
        <f>D11-E11</f>
        <v>10.600000000000001</v>
      </c>
      <c r="H11" s="135"/>
    </row>
    <row r="12" spans="1:8" ht="12.75" customHeight="1">
      <c r="A12" s="7" t="s">
        <v>13</v>
      </c>
      <c r="B12" s="73">
        <v>590.5</v>
      </c>
      <c r="C12" s="14"/>
      <c r="D12" s="66">
        <v>22.8</v>
      </c>
      <c r="E12" s="66">
        <v>12.4</v>
      </c>
      <c r="F12" s="66">
        <v>17.1</v>
      </c>
      <c r="G12" s="134">
        <f aca="true" t="shared" si="0" ref="G12:G19">D12-E12</f>
        <v>10.4</v>
      </c>
      <c r="H12" s="135"/>
    </row>
    <row r="13" spans="1:8" ht="12.75" customHeight="1">
      <c r="A13" s="7" t="s">
        <v>14</v>
      </c>
      <c r="B13" s="73">
        <v>942.1</v>
      </c>
      <c r="C13" s="14"/>
      <c r="D13" s="66">
        <v>21.8</v>
      </c>
      <c r="E13" s="66">
        <v>10.9</v>
      </c>
      <c r="F13" s="66">
        <v>16</v>
      </c>
      <c r="G13" s="134">
        <f t="shared" si="0"/>
        <v>10.9</v>
      </c>
      <c r="H13" s="135"/>
    </row>
    <row r="14" spans="1:8" ht="12.75" customHeight="1">
      <c r="A14" s="7" t="s">
        <v>15</v>
      </c>
      <c r="B14" s="73">
        <v>669.9</v>
      </c>
      <c r="D14" s="66">
        <v>21.5</v>
      </c>
      <c r="E14" s="66">
        <v>10.4</v>
      </c>
      <c r="F14" s="66">
        <v>15.4</v>
      </c>
      <c r="G14" s="134">
        <f t="shared" si="0"/>
        <v>11.1</v>
      </c>
      <c r="H14" s="135"/>
    </row>
    <row r="15" spans="1:8" ht="12.75" customHeight="1">
      <c r="A15" s="7" t="s">
        <v>16</v>
      </c>
      <c r="B15" s="73">
        <v>924.4</v>
      </c>
      <c r="D15" s="66">
        <v>19.2</v>
      </c>
      <c r="E15" s="66">
        <v>10.8</v>
      </c>
      <c r="F15" s="66">
        <v>14.6</v>
      </c>
      <c r="G15" s="134">
        <f t="shared" si="0"/>
        <v>8.399999999999999</v>
      </c>
      <c r="H15" s="135"/>
    </row>
    <row r="16" spans="1:8" ht="12.75" customHeight="1">
      <c r="A16" s="7" t="s">
        <v>17</v>
      </c>
      <c r="B16" s="73">
        <v>640.5</v>
      </c>
      <c r="D16" s="66">
        <v>21.3</v>
      </c>
      <c r="E16" s="66">
        <v>11.2</v>
      </c>
      <c r="F16" s="66">
        <v>15.9</v>
      </c>
      <c r="G16" s="134">
        <f t="shared" si="0"/>
        <v>10.100000000000001</v>
      </c>
      <c r="H16" s="135"/>
    </row>
    <row r="17" spans="1:8" ht="12.75" customHeight="1">
      <c r="A17" s="7" t="s">
        <v>18</v>
      </c>
      <c r="B17" s="73">
        <v>844.9</v>
      </c>
      <c r="D17" s="66">
        <v>22.9</v>
      </c>
      <c r="E17" s="66">
        <v>12.6</v>
      </c>
      <c r="F17" s="66">
        <v>17.6</v>
      </c>
      <c r="G17" s="134">
        <f t="shared" si="0"/>
        <v>10.299999999999999</v>
      </c>
      <c r="H17" s="135"/>
    </row>
    <row r="18" spans="1:8" ht="12.75" customHeight="1">
      <c r="A18" s="7" t="s">
        <v>19</v>
      </c>
      <c r="B18" s="73">
        <v>951.2</v>
      </c>
      <c r="D18" s="66">
        <v>22.8</v>
      </c>
      <c r="E18" s="66">
        <v>11.9</v>
      </c>
      <c r="F18" s="66">
        <v>17.1</v>
      </c>
      <c r="G18" s="134">
        <f t="shared" si="0"/>
        <v>10.9</v>
      </c>
      <c r="H18" s="135"/>
    </row>
    <row r="19" spans="1:8" ht="12.75" customHeight="1">
      <c r="A19" s="7" t="s">
        <v>20</v>
      </c>
      <c r="B19" s="73">
        <v>612.4</v>
      </c>
      <c r="D19" s="66">
        <v>22.2</v>
      </c>
      <c r="E19" s="66">
        <v>12.8</v>
      </c>
      <c r="F19" s="66">
        <v>17.4</v>
      </c>
      <c r="G19" s="134">
        <f t="shared" si="0"/>
        <v>9.399999999999999</v>
      </c>
      <c r="H19" s="135"/>
    </row>
    <row r="20" spans="1:8" ht="21.75" customHeight="1">
      <c r="A20" s="117" t="s">
        <v>104</v>
      </c>
      <c r="B20" s="117"/>
      <c r="C20" s="117"/>
      <c r="D20" s="117"/>
      <c r="E20" s="117"/>
      <c r="F20" s="117"/>
      <c r="G20" s="117"/>
      <c r="H20" s="117"/>
    </row>
    <row r="21" spans="1:8" ht="12.75" customHeight="1">
      <c r="A21" s="7" t="s">
        <v>21</v>
      </c>
      <c r="B21" s="73">
        <v>827</v>
      </c>
      <c r="C21" s="17"/>
      <c r="D21" s="66">
        <v>20.5</v>
      </c>
      <c r="E21" s="66">
        <v>11.9</v>
      </c>
      <c r="F21" s="66">
        <v>16.2</v>
      </c>
      <c r="G21" s="139">
        <v>8.6</v>
      </c>
      <c r="H21" s="139"/>
    </row>
    <row r="22" spans="1:8" ht="12.75" customHeight="1">
      <c r="A22" s="7" t="s">
        <v>7</v>
      </c>
      <c r="B22" s="73" t="s">
        <v>77</v>
      </c>
      <c r="C22" s="14"/>
      <c r="D22" s="73" t="s">
        <v>77</v>
      </c>
      <c r="E22" s="73" t="s">
        <v>77</v>
      </c>
      <c r="F22" s="73" t="s">
        <v>77</v>
      </c>
      <c r="G22" s="135" t="s">
        <v>77</v>
      </c>
      <c r="H22" s="135" t="s">
        <v>77</v>
      </c>
    </row>
    <row r="23" spans="1:8" ht="12.75" customHeight="1">
      <c r="A23" s="7" t="s">
        <v>5</v>
      </c>
      <c r="B23" s="73">
        <v>858</v>
      </c>
      <c r="C23" s="14"/>
      <c r="D23" s="66">
        <v>17.7</v>
      </c>
      <c r="E23" s="66">
        <v>9</v>
      </c>
      <c r="F23" s="66">
        <v>13.3</v>
      </c>
      <c r="G23" s="139">
        <v>8.7</v>
      </c>
      <c r="H23" s="139"/>
    </row>
    <row r="24" spans="1:8" ht="12.75">
      <c r="A24" s="16"/>
      <c r="B24" s="16"/>
      <c r="C24" s="16"/>
      <c r="D24" s="76"/>
      <c r="E24" s="76"/>
      <c r="F24" s="76"/>
      <c r="G24" s="138"/>
      <c r="H24" s="138"/>
    </row>
    <row r="25" spans="1:5" ht="13.5" customHeight="1">
      <c r="A25" s="7" t="s">
        <v>103</v>
      </c>
      <c r="B25" s="7"/>
      <c r="C25" s="7"/>
      <c r="D25" s="7"/>
      <c r="E25" s="7"/>
    </row>
    <row r="26" spans="1:8" ht="12.75">
      <c r="A26" s="140" t="s">
        <v>105</v>
      </c>
      <c r="B26" s="140"/>
      <c r="C26" s="140"/>
      <c r="D26" s="140"/>
      <c r="E26" s="140"/>
      <c r="F26" s="140"/>
      <c r="G26" s="140"/>
      <c r="H26" s="140"/>
    </row>
    <row r="27" spans="1:8" ht="12.75">
      <c r="A27" s="140"/>
      <c r="B27" s="140"/>
      <c r="C27" s="140"/>
      <c r="D27" s="140"/>
      <c r="E27" s="140"/>
      <c r="F27" s="140"/>
      <c r="G27" s="140"/>
      <c r="H27" s="140"/>
    </row>
    <row r="28" ht="12.75">
      <c r="A28" s="78"/>
    </row>
    <row r="29" ht="12.75">
      <c r="A29" s="77"/>
    </row>
  </sheetData>
  <sheetProtection/>
  <mergeCells count="25">
    <mergeCell ref="G13:H13"/>
    <mergeCell ref="A20:H20"/>
    <mergeCell ref="G22:H22"/>
    <mergeCell ref="G19:H19"/>
    <mergeCell ref="G21:H21"/>
    <mergeCell ref="G15:H15"/>
    <mergeCell ref="G17:H17"/>
    <mergeCell ref="G14:H14"/>
    <mergeCell ref="G8:H8"/>
    <mergeCell ref="G9:H9"/>
    <mergeCell ref="G24:H24"/>
    <mergeCell ref="G23:H23"/>
    <mergeCell ref="A26:H27"/>
    <mergeCell ref="G16:H16"/>
    <mergeCell ref="G18:H18"/>
    <mergeCell ref="G11:H11"/>
    <mergeCell ref="A10:H10"/>
    <mergeCell ref="G12:H12"/>
    <mergeCell ref="G6:H6"/>
    <mergeCell ref="G7:H7"/>
    <mergeCell ref="A2:A3"/>
    <mergeCell ref="D2:F2"/>
    <mergeCell ref="G2:H3"/>
    <mergeCell ref="G5:H5"/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3" customWidth="1"/>
    <col min="2" max="2" width="7.7109375" style="3" customWidth="1"/>
    <col min="3" max="4" width="8.28125" style="3" customWidth="1"/>
    <col min="5" max="5" width="0.85546875" style="3" customWidth="1"/>
    <col min="6" max="6" width="7.7109375" style="3" customWidth="1"/>
    <col min="7" max="8" width="8.28125" style="3" customWidth="1"/>
    <col min="9" max="9" width="0.85546875" style="3" customWidth="1"/>
    <col min="10" max="10" width="7.7109375" style="3" customWidth="1"/>
    <col min="11" max="12" width="8.28125" style="3" customWidth="1"/>
    <col min="13" max="16384" width="9.140625" style="3" customWidth="1"/>
  </cols>
  <sheetData>
    <row r="1" spans="1:12" ht="25.5" customHeight="1">
      <c r="A1" s="141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4.75" customHeight="1">
      <c r="A2" s="124"/>
      <c r="B2" s="126" t="s">
        <v>0</v>
      </c>
      <c r="C2" s="126"/>
      <c r="D2" s="126"/>
      <c r="E2" s="28"/>
      <c r="F2" s="126" t="s">
        <v>2</v>
      </c>
      <c r="G2" s="126"/>
      <c r="H2" s="126"/>
      <c r="I2" s="28"/>
      <c r="J2" s="126" t="s">
        <v>3</v>
      </c>
      <c r="K2" s="126"/>
      <c r="L2" s="126"/>
    </row>
    <row r="3" spans="1:12" ht="48.75" customHeight="1">
      <c r="A3" s="125"/>
      <c r="B3" s="27" t="s">
        <v>10</v>
      </c>
      <c r="C3" s="27" t="s">
        <v>62</v>
      </c>
      <c r="D3" s="27" t="s">
        <v>64</v>
      </c>
      <c r="E3" s="29"/>
      <c r="F3" s="27" t="s">
        <v>10</v>
      </c>
      <c r="G3" s="27" t="s">
        <v>62</v>
      </c>
      <c r="H3" s="27" t="s">
        <v>64</v>
      </c>
      <c r="I3" s="29"/>
      <c r="J3" s="27" t="s">
        <v>10</v>
      </c>
      <c r="K3" s="27" t="s">
        <v>62</v>
      </c>
      <c r="L3" s="27" t="s">
        <v>64</v>
      </c>
    </row>
    <row r="4" spans="1:12" ht="21.75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2.75" customHeight="1">
      <c r="A5" s="13" t="s">
        <v>63</v>
      </c>
      <c r="B5" s="58">
        <v>97</v>
      </c>
      <c r="C5" s="25">
        <v>6284.02</v>
      </c>
      <c r="D5" s="25">
        <v>654.792</v>
      </c>
      <c r="E5" s="25"/>
      <c r="F5" s="58">
        <v>254</v>
      </c>
      <c r="G5" s="25">
        <v>15786.37</v>
      </c>
      <c r="H5" s="25">
        <v>2418.07</v>
      </c>
      <c r="I5" s="25"/>
      <c r="J5" s="58">
        <v>39</v>
      </c>
      <c r="K5" s="25">
        <v>3641.01</v>
      </c>
      <c r="L5" s="25">
        <v>1943.999</v>
      </c>
    </row>
    <row r="6" spans="1:12" ht="12.75" customHeight="1">
      <c r="A6" s="13" t="s">
        <v>65</v>
      </c>
      <c r="B6" s="58">
        <v>97</v>
      </c>
      <c r="C6" s="25">
        <v>6284</v>
      </c>
      <c r="D6" s="25">
        <v>654</v>
      </c>
      <c r="E6" s="25"/>
      <c r="F6" s="58">
        <v>254</v>
      </c>
      <c r="G6" s="25">
        <v>15786</v>
      </c>
      <c r="H6" s="25">
        <v>2433</v>
      </c>
      <c r="I6" s="25"/>
      <c r="J6" s="58">
        <v>39</v>
      </c>
      <c r="K6" s="25">
        <v>3641</v>
      </c>
      <c r="L6" s="25">
        <v>1943</v>
      </c>
    </row>
    <row r="7" spans="1:12" ht="12.75" customHeight="1">
      <c r="A7" s="13" t="s">
        <v>66</v>
      </c>
      <c r="B7" s="58">
        <v>97</v>
      </c>
      <c r="C7" s="25">
        <v>6284</v>
      </c>
      <c r="D7" s="25">
        <v>653</v>
      </c>
      <c r="E7" s="25"/>
      <c r="F7" s="58">
        <v>254</v>
      </c>
      <c r="G7" s="25">
        <v>15786</v>
      </c>
      <c r="H7" s="25">
        <v>2443</v>
      </c>
      <c r="I7" s="25"/>
      <c r="J7" s="58">
        <v>39</v>
      </c>
      <c r="K7" s="25">
        <v>3641</v>
      </c>
      <c r="L7" s="25">
        <v>1941</v>
      </c>
    </row>
    <row r="8" spans="1:12" ht="12.75" customHeight="1">
      <c r="A8" s="13" t="s">
        <v>67</v>
      </c>
      <c r="B8" s="58">
        <v>97</v>
      </c>
      <c r="C8" s="25">
        <v>6284</v>
      </c>
      <c r="D8" s="25">
        <v>652</v>
      </c>
      <c r="E8" s="25"/>
      <c r="F8" s="58">
        <v>254</v>
      </c>
      <c r="G8" s="25">
        <v>15786</v>
      </c>
      <c r="H8" s="25">
        <v>2452</v>
      </c>
      <c r="I8" s="25"/>
      <c r="J8" s="58">
        <v>39</v>
      </c>
      <c r="K8" s="25">
        <v>3641</v>
      </c>
      <c r="L8" s="25">
        <v>1940</v>
      </c>
    </row>
    <row r="9" spans="1:12" ht="12.75" customHeight="1">
      <c r="A9" s="13" t="s">
        <v>91</v>
      </c>
      <c r="B9" s="58">
        <v>97</v>
      </c>
      <c r="C9" s="25">
        <v>6284</v>
      </c>
      <c r="D9" s="25">
        <v>651</v>
      </c>
      <c r="E9" s="25"/>
      <c r="F9" s="58">
        <v>254</v>
      </c>
      <c r="G9" s="25">
        <v>15789</v>
      </c>
      <c r="H9" s="25">
        <v>2459</v>
      </c>
      <c r="I9" s="25"/>
      <c r="J9" s="58">
        <v>39</v>
      </c>
      <c r="K9" s="25">
        <v>3641</v>
      </c>
      <c r="L9" s="25">
        <v>1941</v>
      </c>
    </row>
    <row r="10" spans="1:12" ht="21.75" customHeight="1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12.75" customHeight="1">
      <c r="A11" s="7" t="s">
        <v>12</v>
      </c>
      <c r="B11" s="58">
        <v>4</v>
      </c>
      <c r="C11" s="25">
        <v>390.48</v>
      </c>
      <c r="D11" s="25">
        <v>24</v>
      </c>
      <c r="E11" s="25"/>
      <c r="F11" s="58">
        <v>35</v>
      </c>
      <c r="G11" s="25">
        <v>2206.92</v>
      </c>
      <c r="H11" s="25">
        <v>351</v>
      </c>
      <c r="I11" s="25"/>
      <c r="J11" s="58">
        <v>4</v>
      </c>
      <c r="K11" s="25">
        <v>447.45</v>
      </c>
      <c r="L11" s="25">
        <v>80</v>
      </c>
    </row>
    <row r="12" spans="1:12" ht="12.75" customHeight="1">
      <c r="A12" s="7" t="s">
        <v>13</v>
      </c>
      <c r="B12" s="58" t="s">
        <v>30</v>
      </c>
      <c r="C12" s="26" t="s">
        <v>30</v>
      </c>
      <c r="D12" s="26" t="s">
        <v>30</v>
      </c>
      <c r="E12" s="25"/>
      <c r="F12" s="58">
        <v>21</v>
      </c>
      <c r="G12" s="25">
        <v>1851.14</v>
      </c>
      <c r="H12" s="25">
        <v>194</v>
      </c>
      <c r="I12" s="25"/>
      <c r="J12" s="58">
        <v>1</v>
      </c>
      <c r="K12" s="25">
        <v>277.31</v>
      </c>
      <c r="L12" s="25">
        <v>77</v>
      </c>
    </row>
    <row r="13" spans="1:12" ht="12.75" customHeight="1">
      <c r="A13" s="7" t="s">
        <v>14</v>
      </c>
      <c r="B13" s="58">
        <v>14</v>
      </c>
      <c r="C13" s="25">
        <v>1089.71</v>
      </c>
      <c r="D13" s="25">
        <v>135</v>
      </c>
      <c r="E13" s="25"/>
      <c r="F13" s="58">
        <v>37</v>
      </c>
      <c r="G13" s="25">
        <v>2185.94</v>
      </c>
      <c r="H13" s="25">
        <v>534</v>
      </c>
      <c r="I13" s="25"/>
      <c r="J13" s="58">
        <v>7</v>
      </c>
      <c r="K13" s="25">
        <v>276.55</v>
      </c>
      <c r="L13" s="25">
        <v>423</v>
      </c>
    </row>
    <row r="14" spans="1:12" ht="12.75" customHeight="1">
      <c r="A14" s="7" t="s">
        <v>15</v>
      </c>
      <c r="B14" s="58">
        <v>4</v>
      </c>
      <c r="C14" s="25">
        <v>538.67</v>
      </c>
      <c r="D14" s="25">
        <v>27</v>
      </c>
      <c r="E14" s="25"/>
      <c r="F14" s="58">
        <v>16</v>
      </c>
      <c r="G14" s="25">
        <v>2023.19</v>
      </c>
      <c r="H14" s="25">
        <v>145</v>
      </c>
      <c r="I14" s="25"/>
      <c r="J14" s="58" t="s">
        <v>30</v>
      </c>
      <c r="K14" s="26" t="s">
        <v>30</v>
      </c>
      <c r="L14" s="26" t="s">
        <v>30</v>
      </c>
    </row>
    <row r="15" spans="1:12" ht="12.75" customHeight="1">
      <c r="A15" s="7" t="s">
        <v>16</v>
      </c>
      <c r="B15" s="58">
        <v>53</v>
      </c>
      <c r="C15" s="25">
        <v>2152.87</v>
      </c>
      <c r="D15" s="25">
        <v>385</v>
      </c>
      <c r="E15" s="25"/>
      <c r="F15" s="58">
        <v>55</v>
      </c>
      <c r="G15" s="25">
        <v>1094.47</v>
      </c>
      <c r="H15" s="25">
        <v>269</v>
      </c>
      <c r="I15" s="25"/>
      <c r="J15" s="58" t="s">
        <v>30</v>
      </c>
      <c r="K15" s="26" t="s">
        <v>30</v>
      </c>
      <c r="L15" s="26" t="s">
        <v>30</v>
      </c>
    </row>
    <row r="16" spans="1:12" ht="12.75" customHeight="1">
      <c r="A16" s="7" t="s">
        <v>17</v>
      </c>
      <c r="B16" s="58">
        <v>22</v>
      </c>
      <c r="C16" s="25">
        <v>2112.29</v>
      </c>
      <c r="D16" s="25">
        <v>80</v>
      </c>
      <c r="E16" s="25"/>
      <c r="F16" s="58">
        <v>52</v>
      </c>
      <c r="G16" s="25">
        <v>2567.82</v>
      </c>
      <c r="H16" s="25">
        <v>426</v>
      </c>
      <c r="I16" s="25"/>
      <c r="J16" s="58">
        <v>8</v>
      </c>
      <c r="K16" s="25">
        <v>312.12</v>
      </c>
      <c r="L16" s="25">
        <v>743</v>
      </c>
    </row>
    <row r="17" spans="1:12" ht="12.75" customHeight="1">
      <c r="A17" s="7" t="s">
        <v>18</v>
      </c>
      <c r="B17" s="58" t="s">
        <v>30</v>
      </c>
      <c r="C17" s="26" t="s">
        <v>30</v>
      </c>
      <c r="D17" s="26" t="s">
        <v>30</v>
      </c>
      <c r="E17" s="25"/>
      <c r="F17" s="58">
        <v>9</v>
      </c>
      <c r="G17" s="25">
        <v>1266.33</v>
      </c>
      <c r="H17" s="25">
        <v>215</v>
      </c>
      <c r="I17" s="25"/>
      <c r="J17" s="58">
        <v>3</v>
      </c>
      <c r="K17" s="25">
        <v>347.69</v>
      </c>
      <c r="L17" s="25">
        <v>104</v>
      </c>
    </row>
    <row r="18" spans="1:12" ht="12.75" customHeight="1">
      <c r="A18" s="7" t="s">
        <v>19</v>
      </c>
      <c r="B18" s="58" t="s">
        <v>30</v>
      </c>
      <c r="C18" s="26" t="s">
        <v>30</v>
      </c>
      <c r="D18" s="26" t="s">
        <v>30</v>
      </c>
      <c r="E18" s="25"/>
      <c r="F18" s="58">
        <v>13</v>
      </c>
      <c r="G18" s="25">
        <v>1331.54</v>
      </c>
      <c r="H18" s="25">
        <v>158</v>
      </c>
      <c r="I18" s="25"/>
      <c r="J18" s="58">
        <v>8</v>
      </c>
      <c r="K18" s="25">
        <v>777.26</v>
      </c>
      <c r="L18" s="25">
        <v>246</v>
      </c>
    </row>
    <row r="19" spans="1:17" ht="12.75" customHeight="1">
      <c r="A19" s="7" t="s">
        <v>20</v>
      </c>
      <c r="B19" s="58" t="s">
        <v>30</v>
      </c>
      <c r="C19" s="26" t="s">
        <v>30</v>
      </c>
      <c r="D19" s="26" t="s">
        <v>30</v>
      </c>
      <c r="E19" s="25"/>
      <c r="F19" s="58">
        <v>16</v>
      </c>
      <c r="G19" s="25">
        <v>1259.02</v>
      </c>
      <c r="H19" s="25">
        <v>167</v>
      </c>
      <c r="I19" s="25"/>
      <c r="J19" s="58">
        <v>8</v>
      </c>
      <c r="K19" s="25">
        <v>1202.63</v>
      </c>
      <c r="L19" s="25">
        <v>270</v>
      </c>
      <c r="N19" s="25"/>
      <c r="O19"/>
      <c r="P19"/>
      <c r="Q19"/>
    </row>
    <row r="20" spans="1:12" s="15" customFormat="1" ht="21.75" customHeight="1">
      <c r="A20" s="117" t="s">
        <v>93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4" ht="12.75" customHeight="1">
      <c r="A21" s="7" t="s">
        <v>21</v>
      </c>
      <c r="B21" s="67">
        <v>748</v>
      </c>
      <c r="C21" s="25">
        <v>35029.08</v>
      </c>
      <c r="D21" s="25">
        <v>2368</v>
      </c>
      <c r="E21" s="25"/>
      <c r="F21" s="67">
        <v>1373</v>
      </c>
      <c r="G21" s="25">
        <v>65371</v>
      </c>
      <c r="H21" s="25">
        <v>10303</v>
      </c>
      <c r="I21" s="25"/>
      <c r="J21" s="67">
        <v>436</v>
      </c>
      <c r="K21" s="25">
        <v>22547.06</v>
      </c>
      <c r="L21" s="25">
        <v>8247</v>
      </c>
      <c r="N21" s="25"/>
    </row>
    <row r="22" spans="1:14" ht="12.75" customHeight="1">
      <c r="A22" s="7" t="s">
        <v>7</v>
      </c>
      <c r="B22" s="67">
        <f>B23-B21</f>
        <v>1856</v>
      </c>
      <c r="C22" s="67">
        <f aca="true" t="shared" si="0" ref="C22:L22">C23-C21</f>
        <v>71081.02</v>
      </c>
      <c r="D22" s="67">
        <f t="shared" si="0"/>
        <v>5229</v>
      </c>
      <c r="E22" s="67"/>
      <c r="F22" s="67">
        <f t="shared" si="0"/>
        <v>1997</v>
      </c>
      <c r="G22" s="67">
        <f t="shared" si="0"/>
        <v>60047.979999999996</v>
      </c>
      <c r="H22" s="67">
        <f t="shared" si="0"/>
        <v>13383</v>
      </c>
      <c r="I22" s="67"/>
      <c r="J22" s="67">
        <f t="shared" si="0"/>
        <v>1690</v>
      </c>
      <c r="K22" s="67">
        <f t="shared" si="0"/>
        <v>47259.869999999995</v>
      </c>
      <c r="L22" s="67">
        <f t="shared" si="0"/>
        <v>21091</v>
      </c>
      <c r="N22" s="25"/>
    </row>
    <row r="23" spans="1:14" s="9" customFormat="1" ht="12.75" customHeight="1">
      <c r="A23" s="7" t="s">
        <v>5</v>
      </c>
      <c r="B23" s="67">
        <v>2604</v>
      </c>
      <c r="C23" s="25">
        <v>106110.1</v>
      </c>
      <c r="D23" s="25">
        <v>7597</v>
      </c>
      <c r="E23" s="25"/>
      <c r="F23" s="67">
        <v>3370</v>
      </c>
      <c r="G23" s="25">
        <v>125418.98</v>
      </c>
      <c r="H23" s="25">
        <v>23686</v>
      </c>
      <c r="I23" s="25"/>
      <c r="J23" s="67">
        <v>2126</v>
      </c>
      <c r="K23" s="25">
        <v>69806.93</v>
      </c>
      <c r="L23" s="25">
        <v>29338</v>
      </c>
      <c r="N23" s="25"/>
    </row>
    <row r="24" spans="1:12" s="9" customFormat="1" ht="21.75" customHeight="1">
      <c r="A24" s="19" t="s">
        <v>49</v>
      </c>
      <c r="B24" s="20">
        <f>+B9*100/B23</f>
        <v>3.7250384024577574</v>
      </c>
      <c r="C24" s="20">
        <f aca="true" t="shared" si="1" ref="C24:L24">+C9*100/C23</f>
        <v>5.922150671802212</v>
      </c>
      <c r="D24" s="20">
        <f t="shared" si="1"/>
        <v>8.569172041595367</v>
      </c>
      <c r="E24" s="20"/>
      <c r="F24" s="20">
        <f t="shared" si="1"/>
        <v>7.537091988130563</v>
      </c>
      <c r="G24" s="20">
        <f t="shared" si="1"/>
        <v>12.589003673925589</v>
      </c>
      <c r="H24" s="20">
        <f t="shared" si="1"/>
        <v>10.3816600523516</v>
      </c>
      <c r="I24" s="20"/>
      <c r="J24" s="20">
        <f t="shared" si="1"/>
        <v>1.834430856067733</v>
      </c>
      <c r="K24" s="20">
        <f t="shared" si="1"/>
        <v>5.2158145330270225</v>
      </c>
      <c r="L24" s="20">
        <f t="shared" si="1"/>
        <v>6.615992910218829</v>
      </c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3.5" customHeight="1">
      <c r="A26" s="7" t="s">
        <v>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ht="12.75">
      <c r="D27" s="25"/>
    </row>
  </sheetData>
  <sheetProtection/>
  <mergeCells count="8">
    <mergeCell ref="A1:L1"/>
    <mergeCell ref="A4:L4"/>
    <mergeCell ref="A10:L10"/>
    <mergeCell ref="A20:L20"/>
    <mergeCell ref="A2:A3"/>
    <mergeCell ref="B2:D2"/>
    <mergeCell ref="F2:H2"/>
    <mergeCell ref="J2:L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</dc:title>
  <dc:subject/>
  <dc:creator>istat</dc:creator>
  <cp:keywords/>
  <dc:description/>
  <cp:lastModifiedBy>Rosalia Giambrone</cp:lastModifiedBy>
  <cp:lastPrinted>2013-01-07T08:21:37Z</cp:lastPrinted>
  <dcterms:created xsi:type="dcterms:W3CDTF">2004-05-03T08:16:48Z</dcterms:created>
  <dcterms:modified xsi:type="dcterms:W3CDTF">2013-02-13T14:50:37Z</dcterms:modified>
  <cp:category/>
  <cp:version/>
  <cp:contentType/>
  <cp:contentStatus/>
</cp:coreProperties>
</file>