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tabRatio="293" activeTab="0"/>
  </bookViews>
  <sheets>
    <sheet name="report" sheetId="1" r:id="rId1"/>
    <sheet name="report TOT" sheetId="2" r:id="rId2"/>
  </sheets>
  <definedNames>
    <definedName name="_xlnm.Print_Area" localSheetId="0">'report'!$A$1:$AD$109</definedName>
    <definedName name="_xlnm.Print_Area" localSheetId="1">'report TOT'!$A$1:$V$109</definedName>
  </definedNames>
  <calcPr fullCalcOnLoad="1"/>
</workbook>
</file>

<file path=xl/sharedStrings.xml><?xml version="1.0" encoding="utf-8"?>
<sst xmlns="http://schemas.openxmlformats.org/spreadsheetml/2006/main" count="798" uniqueCount="139">
  <si>
    <t>Arrivi</t>
  </si>
  <si>
    <t>Presenze</t>
  </si>
  <si>
    <t>Var. %</t>
  </si>
  <si>
    <t>Var. ass.</t>
  </si>
  <si>
    <t>G</t>
  </si>
  <si>
    <t>Austria</t>
  </si>
  <si>
    <t>Belgio</t>
  </si>
  <si>
    <t>Croazia</t>
  </si>
  <si>
    <t>Danimarca</t>
  </si>
  <si>
    <t>Finlandia</t>
  </si>
  <si>
    <t>Francia</t>
  </si>
  <si>
    <t>Germania</t>
  </si>
  <si>
    <t>Grecia</t>
  </si>
  <si>
    <t>Irlanda</t>
  </si>
  <si>
    <t>Islanda</t>
  </si>
  <si>
    <t>Lussemburgo</t>
  </si>
  <si>
    <t>Norvegia</t>
  </si>
  <si>
    <t>Paesi Bassi</t>
  </si>
  <si>
    <t>Polonia</t>
  </si>
  <si>
    <t>Portogallo</t>
  </si>
  <si>
    <t>Regno Unito</t>
  </si>
  <si>
    <t>Repubblica Ceca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</si>
  <si>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</si>
  <si>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</si>
  <si>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</si>
  <si>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</si>
  <si>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</si>
  <si>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</si>
  <si>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</si>
  <si>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Ungheria</t>
  </si>
  <si>
    <t>Altri Paesi Europei</t>
  </si>
  <si>
    <t>Canada</t>
  </si>
  <si>
    <t>Stati Uniti d'America</t>
  </si>
  <si>
    <t>Messico</t>
  </si>
  <si>
    <t>Venezuela</t>
  </si>
  <si>
    <t>Brasile</t>
  </si>
  <si>
    <t>Argentina</t>
  </si>
  <si>
    <t>Cina</t>
  </si>
  <si>
    <t>Giappone</t>
  </si>
  <si>
    <t>Corea del Sud</t>
  </si>
  <si>
    <t>Altri Paesi dell'Asia</t>
  </si>
  <si>
    <t>Israele</t>
  </si>
  <si>
    <t>Egitto</t>
  </si>
  <si>
    <t>Sud Africa</t>
  </si>
  <si>
    <t>Altri Paesi dell'Africa</t>
  </si>
  <si>
    <t>Australia</t>
  </si>
  <si>
    <t>Nuova Zelanda</t>
  </si>
  <si>
    <t xml:space="preserve">Altri Paesi </t>
  </si>
  <si>
    <t>Altri Paesi America Latina</t>
  </si>
  <si>
    <t>Altri Paesi Medio Oriente</t>
  </si>
  <si>
    <t>Paesi Africa Mediterranea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</si>
  <si>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</si>
  <si>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</si>
  <si>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</si>
  <si>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</si>
  <si>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</si>
  <si>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</si>
  <si>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</si>
  <si>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</si>
  <si>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</si>
  <si>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</si>
  <si>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</si>
  <si>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</si>
  <si>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</si>
  <si>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</si>
  <si>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</si>
  <si>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</si>
  <si>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</si>
  <si>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Balilicata</t>
  </si>
  <si>
    <t>Calabria</t>
  </si>
  <si>
    <t>Sicilia</t>
  </si>
  <si>
    <t>Sardegna</t>
  </si>
  <si>
    <t>TOTALE ITALIANI</t>
  </si>
  <si>
    <t>TOTALE STRANIERI</t>
  </si>
  <si>
    <t>AST Agrigento</t>
  </si>
  <si>
    <t>AST Sciacca</t>
  </si>
  <si>
    <t>AST Gela</t>
  </si>
  <si>
    <t>AST Acireale</t>
  </si>
  <si>
    <t>AST Caltagirone</t>
  </si>
  <si>
    <t>AST CT/Acicastello</t>
  </si>
  <si>
    <t>AST Nicolosi</t>
  </si>
  <si>
    <t>AST Enna</t>
  </si>
  <si>
    <t>AST Giardini Naxos</t>
  </si>
  <si>
    <t>AST Messina</t>
  </si>
  <si>
    <t xml:space="preserve">AST Milazzo </t>
  </si>
  <si>
    <t>AST Patti</t>
  </si>
  <si>
    <t>AST Taormina</t>
  </si>
  <si>
    <t>AST Cefalù</t>
  </si>
  <si>
    <t>AST Erice</t>
  </si>
  <si>
    <t xml:space="preserve">AG (altri comuni)   </t>
  </si>
  <si>
    <t>CL (altri comuni)</t>
  </si>
  <si>
    <t>CT (altri comuni)</t>
  </si>
  <si>
    <t>AST Isole Eolie</t>
  </si>
  <si>
    <t>AAT PA/Monreale</t>
  </si>
  <si>
    <t>RG Capoluogo</t>
  </si>
  <si>
    <t>RG (altri comuni)</t>
  </si>
  <si>
    <t>AAT Siracusa</t>
  </si>
  <si>
    <t>SR (altri comuni)</t>
  </si>
  <si>
    <t xml:space="preserve">TP Capoluogo </t>
  </si>
  <si>
    <t>TP (altri comuni)</t>
  </si>
  <si>
    <t>CL Capoluogo</t>
  </si>
  <si>
    <t>Movimento ALBERGHIERO STRANIERI</t>
  </si>
  <si>
    <t>Movimento EXTRALBERGHIERO STRANIERI</t>
  </si>
  <si>
    <t>PAESI DI PROVENIENZA</t>
  </si>
  <si>
    <t>PA (altri comuni)</t>
  </si>
  <si>
    <t>ME (altri comuni)</t>
  </si>
  <si>
    <t>Movimento ALBERGHIERO ITALIANI</t>
  </si>
  <si>
    <t>Movimento EXTRALBERGHIERO ITALIANI</t>
  </si>
  <si>
    <t>Movimento ALBERGHIERO ed EXTRALBERGHIERO STRANIERI</t>
  </si>
  <si>
    <t>Movimento ALBERGHIERO ed EXTRALBERGHIERO ITALIANI</t>
  </si>
  <si>
    <t>REGIONI DI PROVENIENZA</t>
  </si>
  <si>
    <t>TOT. COMPLESSIVO</t>
  </si>
  <si>
    <t>M</t>
  </si>
  <si>
    <t>A</t>
  </si>
  <si>
    <t>L</t>
  </si>
  <si>
    <t>S</t>
  </si>
  <si>
    <t>O</t>
  </si>
  <si>
    <t>N</t>
  </si>
  <si>
    <t>D</t>
  </si>
  <si>
    <t>F</t>
  </si>
  <si>
    <t>AST P.zza Armerina</t>
  </si>
  <si>
    <t>EN (altri comuni)</t>
  </si>
  <si>
    <t>AST C. d'Orlando</t>
  </si>
  <si>
    <t>Dati riferiti alle Aziende ed ai mesi specificati</t>
  </si>
  <si>
    <t>Basilicata</t>
  </si>
  <si>
    <t>Bulgaria</t>
  </si>
  <si>
    <t>Cipro</t>
  </si>
  <si>
    <t>Estonia</t>
  </si>
  <si>
    <t>Lettonia</t>
  </si>
  <si>
    <t>Lituania</t>
  </si>
  <si>
    <t>Malta</t>
  </si>
  <si>
    <t>Romania</t>
  </si>
  <si>
    <t>Ucraina</t>
  </si>
  <si>
    <t>India</t>
  </si>
  <si>
    <t>CONTINUA……..</t>
  </si>
  <si>
    <r>
      <t xml:space="preserve">I dati relativi ai Paesi in </t>
    </r>
    <r>
      <rPr>
        <b/>
        <sz val="9"/>
        <color indexed="10"/>
        <rFont val="Tahoma"/>
        <family val="2"/>
      </rPr>
      <t>grassetto</t>
    </r>
    <r>
      <rPr>
        <sz val="9"/>
        <color indexed="10"/>
        <rFont val="Tahoma"/>
        <family val="2"/>
      </rPr>
      <t xml:space="preserve"> sono disponibili a partire dal 2005.</t>
    </r>
  </si>
  <si>
    <t>ü</t>
  </si>
  <si>
    <t>Intera Sicilia</t>
  </si>
  <si>
    <t>Intero Anno 2009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</si>
</sst>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b/>
      <sz val="6"/>
      <name val="Arial"/>
      <family val="2"/>
    </font>
    <font>
      <sz val="6"/>
      <name val="Wingdings"/>
      <family val="0"/>
    </font>
    <font>
      <sz val="6"/>
      <name val="Arial"/>
      <family val="2"/>
    </font>
    <font>
      <b/>
      <sz val="6"/>
      <name val="Wingdings"/>
      <family val="0"/>
    </font>
    <font>
      <sz val="7"/>
      <name val="Times New Roman"/>
      <family val="1"/>
    </font>
    <font>
      <b/>
      <sz val="7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5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Courier"/>
      <family val="0"/>
    </font>
    <font>
      <b/>
      <sz val="7"/>
      <name val="Wingdings"/>
      <family val="0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ahoma"/>
      <family val="2"/>
    </font>
    <font>
      <b/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hair"/>
      <top style="hair"/>
      <bottom style="double"/>
    </border>
    <border>
      <left style="hair"/>
      <right style="dotted"/>
      <top style="hair"/>
      <bottom style="double"/>
    </border>
    <border>
      <left style="dotted"/>
      <right style="hair"/>
      <top style="double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 style="thin"/>
    </border>
    <border>
      <left style="hair"/>
      <right style="dotted"/>
      <top style="double"/>
      <bottom style="hair"/>
    </border>
    <border>
      <left style="hair"/>
      <right style="dotted"/>
      <top style="hair"/>
      <bottom style="hair"/>
    </border>
    <border>
      <left style="hair"/>
      <right>
        <color indexed="63"/>
      </right>
      <top style="thin"/>
      <bottom style="thin"/>
    </border>
    <border>
      <left style="dotted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10" fontId="1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10" fontId="4" fillId="2" borderId="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11" fillId="3" borderId="4" xfId="0" applyFont="1" applyFill="1" applyBorder="1" applyAlignment="1" applyProtection="1">
      <alignment horizontal="right" vertical="center"/>
      <protection/>
    </xf>
    <xf numFmtId="3" fontId="13" fillId="0" borderId="5" xfId="0" applyNumberFormat="1" applyFont="1" applyBorder="1" applyAlignment="1" applyProtection="1">
      <alignment vertical="center"/>
      <protection/>
    </xf>
    <xf numFmtId="3" fontId="13" fillId="0" borderId="6" xfId="0" applyNumberFormat="1" applyFont="1" applyBorder="1" applyAlignment="1" applyProtection="1">
      <alignment vertical="center"/>
      <protection/>
    </xf>
    <xf numFmtId="10" fontId="10" fillId="0" borderId="7" xfId="0" applyNumberFormat="1" applyFont="1" applyBorder="1" applyAlignment="1" applyProtection="1">
      <alignment vertical="center"/>
      <protection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8" fillId="0" borderId="11" xfId="0" applyNumberFormat="1" applyFont="1" applyBorder="1" applyAlignment="1" applyProtection="1">
      <alignment vertical="center"/>
      <protection/>
    </xf>
    <xf numFmtId="1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 vertical="center"/>
      <protection/>
    </xf>
    <xf numFmtId="0" fontId="16" fillId="0" borderId="13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3" fontId="9" fillId="0" borderId="15" xfId="0" applyNumberFormat="1" applyFont="1" applyBorder="1" applyAlignment="1" applyProtection="1">
      <alignment horizontal="center" vertical="center"/>
      <protection/>
    </xf>
    <xf numFmtId="3" fontId="9" fillId="0" borderId="16" xfId="0" applyNumberFormat="1" applyFon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3" fontId="9" fillId="0" borderId="17" xfId="0" applyNumberFormat="1" applyFont="1" applyBorder="1" applyAlignment="1" applyProtection="1">
      <alignment horizontal="center" vertical="center"/>
      <protection/>
    </xf>
    <xf numFmtId="3" fontId="9" fillId="0" borderId="18" xfId="0" applyNumberFormat="1" applyFont="1" applyBorder="1" applyAlignment="1" applyProtection="1">
      <alignment horizontal="center" vertical="center"/>
      <protection/>
    </xf>
    <xf numFmtId="3" fontId="9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11" fillId="3" borderId="22" xfId="0" applyFont="1" applyFill="1" applyBorder="1" applyAlignment="1" applyProtection="1">
      <alignment horizontal="right" vertical="center"/>
      <protection/>
    </xf>
    <xf numFmtId="0" fontId="11" fillId="3" borderId="23" xfId="0" applyFont="1" applyFill="1" applyBorder="1" applyAlignment="1" applyProtection="1">
      <alignment horizontal="right" vertical="center"/>
      <protection/>
    </xf>
    <xf numFmtId="0" fontId="11" fillId="3" borderId="24" xfId="0" applyFont="1" applyFill="1" applyBorder="1" applyAlignment="1" applyProtection="1">
      <alignment horizontal="right" vertical="center"/>
      <protection/>
    </xf>
    <xf numFmtId="3" fontId="5" fillId="3" borderId="25" xfId="0" applyNumberFormat="1" applyFont="1" applyFill="1" applyBorder="1" applyAlignment="1" applyProtection="1">
      <alignment vertical="center"/>
      <protection/>
    </xf>
    <xf numFmtId="3" fontId="5" fillId="3" borderId="26" xfId="0" applyNumberFormat="1" applyFont="1" applyFill="1" applyBorder="1" applyAlignment="1" applyProtection="1">
      <alignment vertical="center"/>
      <protection/>
    </xf>
    <xf numFmtId="3" fontId="5" fillId="3" borderId="27" xfId="0" applyNumberFormat="1" applyFont="1" applyFill="1" applyBorder="1" applyAlignment="1" applyProtection="1">
      <alignment vertical="center"/>
      <protection/>
    </xf>
    <xf numFmtId="10" fontId="5" fillId="3" borderId="27" xfId="0" applyNumberFormat="1" applyFont="1" applyFill="1" applyBorder="1" applyAlignment="1" applyProtection="1">
      <alignment vertical="center"/>
      <protection/>
    </xf>
    <xf numFmtId="10" fontId="5" fillId="3" borderId="28" xfId="0" applyNumberFormat="1" applyFont="1" applyFill="1" applyBorder="1" applyAlignment="1" applyProtection="1">
      <alignment vertical="center"/>
      <protection/>
    </xf>
    <xf numFmtId="3" fontId="5" fillId="3" borderId="29" xfId="0" applyNumberFormat="1" applyFont="1" applyFill="1" applyBorder="1" applyAlignment="1" applyProtection="1">
      <alignment vertical="center"/>
      <protection/>
    </xf>
    <xf numFmtId="10" fontId="5" fillId="3" borderId="30" xfId="0" applyNumberFormat="1" applyFont="1" applyFill="1" applyBorder="1" applyAlignment="1" applyProtection="1">
      <alignment vertical="center"/>
      <protection/>
    </xf>
    <xf numFmtId="3" fontId="13" fillId="0" borderId="31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wrapText="1"/>
      <protection/>
    </xf>
    <xf numFmtId="3" fontId="1" fillId="0" borderId="33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10" fontId="1" fillId="0" borderId="32" xfId="0" applyNumberFormat="1" applyFont="1" applyBorder="1" applyAlignment="1" applyProtection="1">
      <alignment/>
      <protection/>
    </xf>
    <xf numFmtId="0" fontId="15" fillId="0" borderId="21" xfId="0" applyFont="1" applyBorder="1" applyAlignment="1">
      <alignment horizontal="center" vertical="center"/>
    </xf>
    <xf numFmtId="3" fontId="10" fillId="0" borderId="15" xfId="0" applyNumberFormat="1" applyFont="1" applyBorder="1" applyAlignment="1" applyProtection="1">
      <alignment vertical="center"/>
      <protection/>
    </xf>
    <xf numFmtId="10" fontId="10" fillId="0" borderId="34" xfId="0" applyNumberFormat="1" applyFont="1" applyBorder="1" applyAlignment="1" applyProtection="1">
      <alignment vertical="center"/>
      <protection/>
    </xf>
    <xf numFmtId="10" fontId="10" fillId="0" borderId="16" xfId="0" applyNumberFormat="1" applyFont="1" applyBorder="1" applyAlignment="1" applyProtection="1">
      <alignment vertical="center"/>
      <protection/>
    </xf>
    <xf numFmtId="3" fontId="10" fillId="0" borderId="1" xfId="0" applyNumberFormat="1" applyFont="1" applyBorder="1" applyAlignment="1" applyProtection="1">
      <alignment vertical="center"/>
      <protection/>
    </xf>
    <xf numFmtId="10" fontId="10" fillId="0" borderId="35" xfId="0" applyNumberFormat="1" applyFont="1" applyBorder="1" applyAlignment="1" applyProtection="1">
      <alignment vertical="center"/>
      <protection/>
    </xf>
    <xf numFmtId="10" fontId="10" fillId="0" borderId="17" xfId="0" applyNumberFormat="1" applyFont="1" applyBorder="1" applyAlignment="1" applyProtection="1">
      <alignment vertical="center"/>
      <protection/>
    </xf>
    <xf numFmtId="3" fontId="10" fillId="0" borderId="36" xfId="0" applyNumberFormat="1" applyFont="1" applyBorder="1" applyAlignment="1" applyProtection="1">
      <alignment vertical="center"/>
      <protection/>
    </xf>
    <xf numFmtId="10" fontId="10" fillId="0" borderId="37" xfId="0" applyNumberFormat="1" applyFont="1" applyBorder="1" applyAlignment="1" applyProtection="1">
      <alignment vertical="center"/>
      <protection/>
    </xf>
    <xf numFmtId="3" fontId="10" fillId="0" borderId="18" xfId="0" applyNumberFormat="1" applyFont="1" applyBorder="1" applyAlignment="1" applyProtection="1">
      <alignment vertical="center"/>
      <protection/>
    </xf>
    <xf numFmtId="10" fontId="10" fillId="0" borderId="19" xfId="0" applyNumberFormat="1" applyFont="1" applyBorder="1" applyAlignment="1" applyProtection="1">
      <alignment vertical="center"/>
      <protection/>
    </xf>
    <xf numFmtId="3" fontId="5" fillId="3" borderId="38" xfId="0" applyNumberFormat="1" applyFont="1" applyFill="1" applyBorder="1" applyAlignment="1" applyProtection="1">
      <alignment vertical="center"/>
      <protection/>
    </xf>
    <xf numFmtId="10" fontId="5" fillId="3" borderId="38" xfId="0" applyNumberFormat="1" applyFont="1" applyFill="1" applyBorder="1" applyAlignment="1" applyProtection="1">
      <alignment vertical="center"/>
      <protection/>
    </xf>
    <xf numFmtId="10" fontId="5" fillId="3" borderId="39" xfId="0" applyNumberFormat="1" applyFont="1" applyFill="1" applyBorder="1" applyAlignment="1" applyProtection="1">
      <alignment vertical="center"/>
      <protection/>
    </xf>
    <xf numFmtId="3" fontId="5" fillId="3" borderId="40" xfId="0" applyNumberFormat="1" applyFont="1" applyFill="1" applyBorder="1" applyAlignment="1" applyProtection="1">
      <alignment vertical="center"/>
      <protection/>
    </xf>
    <xf numFmtId="10" fontId="5" fillId="3" borderId="41" xfId="0" applyNumberFormat="1" applyFont="1" applyFill="1" applyBorder="1" applyAlignment="1" applyProtection="1">
      <alignment vertical="center"/>
      <protection/>
    </xf>
    <xf numFmtId="10" fontId="5" fillId="3" borderId="25" xfId="0" applyNumberFormat="1" applyFont="1" applyFill="1" applyBorder="1" applyAlignment="1" applyProtection="1">
      <alignment vertical="center"/>
      <protection/>
    </xf>
    <xf numFmtId="10" fontId="5" fillId="3" borderId="42" xfId="0" applyNumberFormat="1" applyFont="1" applyFill="1" applyBorder="1" applyAlignment="1" applyProtection="1">
      <alignment vertical="center"/>
      <protection/>
    </xf>
    <xf numFmtId="10" fontId="5" fillId="3" borderId="43" xfId="0" applyNumberFormat="1" applyFont="1" applyFill="1" applyBorder="1" applyAlignment="1" applyProtection="1">
      <alignment vertical="center"/>
      <protection/>
    </xf>
    <xf numFmtId="10" fontId="4" fillId="2" borderId="44" xfId="0" applyNumberFormat="1" applyFont="1" applyFill="1" applyBorder="1" applyAlignment="1" applyProtection="1">
      <alignment vertical="center"/>
      <protection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4" borderId="13" xfId="0" applyNumberFormat="1" applyFont="1" applyFill="1" applyBorder="1" applyAlignment="1" applyProtection="1">
      <alignment horizontal="center" vertical="center"/>
      <protection/>
    </xf>
    <xf numFmtId="0" fontId="18" fillId="3" borderId="13" xfId="0" applyNumberFormat="1" applyFont="1" applyFill="1" applyBorder="1" applyAlignment="1" applyProtection="1">
      <alignment horizontal="center" vertical="center"/>
      <protection/>
    </xf>
    <xf numFmtId="49" fontId="18" fillId="0" borderId="45" xfId="0" applyNumberFormat="1" applyFont="1" applyBorder="1" applyAlignment="1" applyProtection="1">
      <alignment horizontal="center" vertical="center"/>
      <protection/>
    </xf>
    <xf numFmtId="3" fontId="12" fillId="0" borderId="5" xfId="0" applyNumberFormat="1" applyFont="1" applyBorder="1" applyAlignment="1" applyProtection="1">
      <alignment vertical="center"/>
      <protection/>
    </xf>
    <xf numFmtId="3" fontId="12" fillId="0" borderId="6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3" fontId="20" fillId="0" borderId="15" xfId="0" applyNumberFormat="1" applyFont="1" applyBorder="1" applyAlignment="1" applyProtection="1">
      <alignment horizontal="center" vertical="center"/>
      <protection/>
    </xf>
    <xf numFmtId="3" fontId="20" fillId="0" borderId="16" xfId="0" applyNumberFormat="1" applyFont="1" applyBorder="1" applyAlignment="1" applyProtection="1">
      <alignment horizontal="center" vertical="center"/>
      <protection/>
    </xf>
    <xf numFmtId="3" fontId="20" fillId="0" borderId="1" xfId="0" applyNumberFormat="1" applyFont="1" applyBorder="1" applyAlignment="1" applyProtection="1">
      <alignment horizontal="center" vertical="center"/>
      <protection/>
    </xf>
    <xf numFmtId="3" fontId="20" fillId="0" borderId="17" xfId="0" applyNumberFormat="1" applyFont="1" applyBorder="1" applyAlignment="1" applyProtection="1">
      <alignment horizontal="center" vertical="center"/>
      <protection/>
    </xf>
    <xf numFmtId="3" fontId="20" fillId="0" borderId="18" xfId="0" applyNumberFormat="1" applyFont="1" applyBorder="1" applyAlignment="1" applyProtection="1">
      <alignment horizontal="center" vertical="center"/>
      <protection/>
    </xf>
    <xf numFmtId="3" fontId="20" fillId="0" borderId="19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/>
      <protection/>
    </xf>
    <xf numFmtId="3" fontId="22" fillId="0" borderId="47" xfId="0" applyNumberFormat="1" applyFont="1" applyBorder="1" applyAlignment="1" applyProtection="1">
      <alignment vertical="center"/>
      <protection/>
    </xf>
    <xf numFmtId="3" fontId="22" fillId="3" borderId="15" xfId="0" applyNumberFormat="1" applyFont="1" applyFill="1" applyBorder="1" applyAlignment="1" applyProtection="1">
      <alignment vertical="center"/>
      <protection/>
    </xf>
    <xf numFmtId="3" fontId="22" fillId="0" borderId="15" xfId="0" applyNumberFormat="1" applyFont="1" applyBorder="1" applyAlignment="1" applyProtection="1">
      <alignment vertical="center"/>
      <protection/>
    </xf>
    <xf numFmtId="10" fontId="22" fillId="0" borderId="16" xfId="0" applyNumberFormat="1" applyFont="1" applyBorder="1" applyAlignment="1" applyProtection="1">
      <alignment vertical="center"/>
      <protection/>
    </xf>
    <xf numFmtId="10" fontId="22" fillId="0" borderId="34" xfId="0" applyNumberFormat="1" applyFont="1" applyBorder="1" applyAlignment="1" applyProtection="1">
      <alignment vertical="center"/>
      <protection/>
    </xf>
    <xf numFmtId="3" fontId="22" fillId="0" borderId="48" xfId="0" applyNumberFormat="1" applyFont="1" applyBorder="1" applyAlignment="1" applyProtection="1">
      <alignment vertical="center"/>
      <protection/>
    </xf>
    <xf numFmtId="3" fontId="22" fillId="3" borderId="1" xfId="0" applyNumberFormat="1" applyFont="1" applyFill="1" applyBorder="1" applyAlignment="1" applyProtection="1">
      <alignment vertical="center"/>
      <protection/>
    </xf>
    <xf numFmtId="3" fontId="22" fillId="0" borderId="1" xfId="0" applyNumberFormat="1" applyFont="1" applyBorder="1" applyAlignment="1" applyProtection="1">
      <alignment vertical="center"/>
      <protection/>
    </xf>
    <xf numFmtId="10" fontId="22" fillId="0" borderId="17" xfId="0" applyNumberFormat="1" applyFont="1" applyBorder="1" applyAlignment="1" applyProtection="1">
      <alignment vertical="center"/>
      <protection/>
    </xf>
    <xf numFmtId="10" fontId="22" fillId="0" borderId="35" xfId="0" applyNumberFormat="1" applyFont="1" applyBorder="1" applyAlignment="1" applyProtection="1">
      <alignment vertical="center"/>
      <protection/>
    </xf>
    <xf numFmtId="3" fontId="22" fillId="0" borderId="49" xfId="0" applyNumberFormat="1" applyFont="1" applyBorder="1" applyAlignment="1" applyProtection="1">
      <alignment vertical="center"/>
      <protection/>
    </xf>
    <xf numFmtId="3" fontId="22" fillId="3" borderId="18" xfId="0" applyNumberFormat="1" applyFont="1" applyFill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 vertical="center"/>
      <protection/>
    </xf>
    <xf numFmtId="10" fontId="22" fillId="0" borderId="19" xfId="0" applyNumberFormat="1" applyFont="1" applyBorder="1" applyAlignment="1" applyProtection="1">
      <alignment vertical="center"/>
      <protection/>
    </xf>
    <xf numFmtId="3" fontId="23" fillId="3" borderId="50" xfId="0" applyNumberFormat="1" applyFont="1" applyFill="1" applyBorder="1" applyAlignment="1" applyProtection="1">
      <alignment vertical="center"/>
      <protection/>
    </xf>
    <xf numFmtId="3" fontId="23" fillId="3" borderId="51" xfId="0" applyNumberFormat="1" applyFont="1" applyFill="1" applyBorder="1" applyAlignment="1" applyProtection="1">
      <alignment vertical="center"/>
      <protection/>
    </xf>
    <xf numFmtId="10" fontId="23" fillId="3" borderId="52" xfId="0" applyNumberFormat="1" applyFont="1" applyFill="1" applyBorder="1" applyAlignment="1" applyProtection="1">
      <alignment vertical="center"/>
      <protection/>
    </xf>
    <xf numFmtId="3" fontId="23" fillId="3" borderId="53" xfId="0" applyNumberFormat="1" applyFont="1" applyFill="1" applyBorder="1" applyAlignment="1" applyProtection="1">
      <alignment vertical="center"/>
      <protection/>
    </xf>
    <xf numFmtId="3" fontId="12" fillId="0" borderId="48" xfId="0" applyNumberFormat="1" applyFont="1" applyBorder="1" applyAlignment="1" applyProtection="1">
      <alignment vertical="center"/>
      <protection/>
    </xf>
    <xf numFmtId="3" fontId="12" fillId="0" borderId="49" xfId="0" applyNumberFormat="1" applyFont="1" applyBorder="1" applyAlignment="1" applyProtection="1">
      <alignment vertical="center"/>
      <protection/>
    </xf>
    <xf numFmtId="0" fontId="21" fillId="0" borderId="54" xfId="0" applyFont="1" applyBorder="1" applyAlignment="1" applyProtection="1">
      <alignment horizontal="left" vertical="center"/>
      <protection/>
    </xf>
    <xf numFmtId="0" fontId="21" fillId="2" borderId="46" xfId="0" applyFont="1" applyFill="1" applyBorder="1" applyAlignment="1" applyProtection="1">
      <alignment horizontal="left" vertical="center"/>
      <protection/>
    </xf>
    <xf numFmtId="0" fontId="21" fillId="2" borderId="55" xfId="0" applyFont="1" applyFill="1" applyBorder="1" applyAlignment="1" applyProtection="1">
      <alignment horizontal="left" vertical="center"/>
      <protection/>
    </xf>
    <xf numFmtId="0" fontId="18" fillId="3" borderId="56" xfId="0" applyFont="1" applyFill="1" applyBorder="1" applyAlignment="1" applyProtection="1">
      <alignment horizontal="right" vertical="center"/>
      <protection/>
    </xf>
    <xf numFmtId="3" fontId="12" fillId="0" borderId="47" xfId="0" applyNumberFormat="1" applyFont="1" applyBorder="1" applyAlignment="1" applyProtection="1">
      <alignment vertical="center"/>
      <protection/>
    </xf>
    <xf numFmtId="49" fontId="18" fillId="0" borderId="57" xfId="0" applyNumberFormat="1" applyFont="1" applyBorder="1" applyAlignment="1" applyProtection="1">
      <alignment horizontal="center" vertical="center"/>
      <protection/>
    </xf>
    <xf numFmtId="49" fontId="18" fillId="0" borderId="58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45" xfId="0" applyNumberFormat="1" applyFont="1" applyBorder="1" applyAlignment="1" applyProtection="1">
      <alignment horizontal="center" vertical="center"/>
      <protection/>
    </xf>
    <xf numFmtId="49" fontId="23" fillId="0" borderId="58" xfId="0" applyNumberFormat="1" applyFont="1" applyBorder="1" applyAlignment="1" applyProtection="1">
      <alignment horizontal="center" vertical="center"/>
      <protection/>
    </xf>
    <xf numFmtId="10" fontId="21" fillId="0" borderId="47" xfId="0" applyNumberFormat="1" applyFont="1" applyBorder="1" applyAlignment="1" applyProtection="1">
      <alignment vertical="center"/>
      <protection/>
    </xf>
    <xf numFmtId="10" fontId="21" fillId="0" borderId="48" xfId="0" applyNumberFormat="1" applyFont="1" applyBorder="1" applyAlignment="1" applyProtection="1">
      <alignment vertical="center"/>
      <protection/>
    </xf>
    <xf numFmtId="10" fontId="21" fillId="0" borderId="59" xfId="0" applyNumberFormat="1" applyFont="1" applyBorder="1" applyAlignment="1" applyProtection="1">
      <alignment vertical="center"/>
      <protection/>
    </xf>
    <xf numFmtId="10" fontId="3" fillId="3" borderId="50" xfId="0" applyNumberFormat="1" applyFont="1" applyFill="1" applyBorder="1" applyAlignment="1" applyProtection="1">
      <alignment horizontal="right" vertical="center"/>
      <protection/>
    </xf>
    <xf numFmtId="3" fontId="22" fillId="0" borderId="36" xfId="0" applyNumberFormat="1" applyFont="1" applyBorder="1" applyAlignment="1" applyProtection="1">
      <alignment vertical="center"/>
      <protection/>
    </xf>
    <xf numFmtId="10" fontId="22" fillId="0" borderId="60" xfId="0" applyNumberFormat="1" applyFont="1" applyBorder="1" applyAlignment="1" applyProtection="1">
      <alignment vertical="center"/>
      <protection/>
    </xf>
    <xf numFmtId="3" fontId="22" fillId="3" borderId="36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wrapText="1"/>
      <protection/>
    </xf>
    <xf numFmtId="3" fontId="1" fillId="2" borderId="0" xfId="0" applyNumberFormat="1" applyFont="1" applyFill="1" applyBorder="1" applyAlignment="1" applyProtection="1">
      <alignment/>
      <protection/>
    </xf>
    <xf numFmtId="10" fontId="1" fillId="2" borderId="0" xfId="0" applyNumberFormat="1" applyFont="1" applyFill="1" applyBorder="1" applyAlignment="1" applyProtection="1">
      <alignment/>
      <protection/>
    </xf>
    <xf numFmtId="10" fontId="1" fillId="2" borderId="61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10" fontId="4" fillId="2" borderId="0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3" fontId="23" fillId="2" borderId="0" xfId="0" applyNumberFormat="1" applyFont="1" applyFill="1" applyBorder="1" applyAlignment="1" applyProtection="1">
      <alignment vertical="center"/>
      <protection/>
    </xf>
    <xf numFmtId="10" fontId="23" fillId="2" borderId="0" xfId="0" applyNumberFormat="1" applyFont="1" applyFill="1" applyBorder="1" applyAlignment="1" applyProtection="1">
      <alignment vertical="center"/>
      <protection/>
    </xf>
    <xf numFmtId="0" fontId="11" fillId="0" borderId="57" xfId="0" applyNumberFormat="1" applyFont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49" fontId="11" fillId="3" borderId="13" xfId="0" applyNumberFormat="1" applyFont="1" applyFill="1" applyBorder="1" applyAlignment="1" applyProtection="1">
      <alignment horizontal="center" vertical="center"/>
      <protection/>
    </xf>
    <xf numFmtId="49" fontId="11" fillId="0" borderId="58" xfId="0" applyNumberFormat="1" applyFont="1" applyBorder="1" applyAlignment="1" applyProtection="1">
      <alignment horizontal="center" vertical="center"/>
      <protection/>
    </xf>
    <xf numFmtId="49" fontId="11" fillId="0" borderId="57" xfId="0" applyNumberFormat="1" applyFont="1" applyBorder="1" applyAlignment="1" applyProtection="1">
      <alignment horizontal="center" vertical="center"/>
      <protection/>
    </xf>
    <xf numFmtId="49" fontId="11" fillId="0" borderId="45" xfId="0" applyNumberFormat="1" applyFont="1" applyBorder="1" applyAlignment="1" applyProtection="1">
      <alignment horizontal="center" vertical="center"/>
      <protection/>
    </xf>
    <xf numFmtId="49" fontId="11" fillId="0" borderId="62" xfId="0" applyNumberFormat="1" applyFont="1" applyBorder="1" applyAlignment="1" applyProtection="1">
      <alignment horizontal="center" vertical="center"/>
      <protection/>
    </xf>
    <xf numFmtId="49" fontId="11" fillId="0" borderId="63" xfId="0" applyNumberFormat="1" applyFont="1" applyBorder="1" applyAlignment="1" applyProtection="1">
      <alignment horizontal="center" vertical="center"/>
      <protection/>
    </xf>
    <xf numFmtId="0" fontId="18" fillId="3" borderId="24" xfId="0" applyFont="1" applyFill="1" applyBorder="1" applyAlignment="1" applyProtection="1">
      <alignment horizontal="right" vertical="center"/>
      <protection/>
    </xf>
    <xf numFmtId="0" fontId="18" fillId="5" borderId="23" xfId="0" applyFont="1" applyFill="1" applyBorder="1" applyAlignment="1" applyProtection="1">
      <alignment horizontal="right" vertical="center"/>
      <protection/>
    </xf>
    <xf numFmtId="3" fontId="23" fillId="5" borderId="53" xfId="0" applyNumberFormat="1" applyFont="1" applyFill="1" applyBorder="1" applyAlignment="1" applyProtection="1">
      <alignment vertical="center"/>
      <protection/>
    </xf>
    <xf numFmtId="3" fontId="23" fillId="5" borderId="51" xfId="0" applyNumberFormat="1" applyFont="1" applyFill="1" applyBorder="1" applyAlignment="1" applyProtection="1">
      <alignment vertical="center"/>
      <protection/>
    </xf>
    <xf numFmtId="10" fontId="23" fillId="5" borderId="52" xfId="0" applyNumberFormat="1" applyFont="1" applyFill="1" applyBorder="1" applyAlignment="1" applyProtection="1">
      <alignment vertical="center"/>
      <protection/>
    </xf>
    <xf numFmtId="0" fontId="11" fillId="0" borderId="57" xfId="0" applyNumberFormat="1" applyFont="1" applyBorder="1" applyAlignment="1" applyProtection="1">
      <alignment horizontal="center" vertical="center"/>
      <protection locked="0"/>
    </xf>
    <xf numFmtId="0" fontId="11" fillId="4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7" xfId="0" applyNumberFormat="1" applyFont="1" applyBorder="1" applyAlignment="1" applyProtection="1">
      <alignment horizontal="center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3" fontId="10" fillId="2" borderId="15" xfId="0" applyNumberFormat="1" applyFont="1" applyFill="1" applyBorder="1" applyAlignment="1" applyProtection="1">
      <alignment vertical="center"/>
      <protection locked="0"/>
    </xf>
    <xf numFmtId="3" fontId="10" fillId="3" borderId="15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10" fillId="2" borderId="36" xfId="0" applyNumberFormat="1" applyFont="1" applyFill="1" applyBorder="1" applyAlignment="1" applyProtection="1">
      <alignment vertical="center"/>
      <protection locked="0"/>
    </xf>
    <xf numFmtId="3" fontId="10" fillId="3" borderId="36" xfId="0" applyNumberFormat="1" applyFont="1" applyFill="1" applyBorder="1" applyAlignment="1" applyProtection="1">
      <alignment vertical="center"/>
      <protection locked="0"/>
    </xf>
    <xf numFmtId="3" fontId="10" fillId="2" borderId="64" xfId="0" applyNumberFormat="1" applyFont="1" applyFill="1" applyBorder="1" applyAlignment="1" applyProtection="1">
      <alignment vertical="center"/>
      <protection locked="0"/>
    </xf>
    <xf numFmtId="3" fontId="10" fillId="2" borderId="65" xfId="0" applyNumberFormat="1" applyFont="1" applyFill="1" applyBorder="1" applyAlignment="1" applyProtection="1">
      <alignment vertical="center"/>
      <protection locked="0"/>
    </xf>
    <xf numFmtId="3" fontId="10" fillId="2" borderId="66" xfId="0" applyNumberFormat="1" applyFont="1" applyFill="1" applyBorder="1" applyAlignment="1" applyProtection="1">
      <alignment vertical="center"/>
      <protection locked="0"/>
    </xf>
    <xf numFmtId="3" fontId="10" fillId="3" borderId="18" xfId="0" applyNumberFormat="1" applyFont="1" applyFill="1" applyBorder="1" applyAlignment="1" applyProtection="1">
      <alignment vertical="center"/>
      <protection locked="0"/>
    </xf>
    <xf numFmtId="3" fontId="10" fillId="2" borderId="47" xfId="0" applyNumberFormat="1" applyFont="1" applyFill="1" applyBorder="1" applyAlignment="1" applyProtection="1">
      <alignment vertical="center"/>
      <protection locked="0"/>
    </xf>
    <xf numFmtId="3" fontId="10" fillId="2" borderId="48" xfId="0" applyNumberFormat="1" applyFont="1" applyFill="1" applyBorder="1" applyAlignment="1" applyProtection="1">
      <alignment vertical="center"/>
      <protection locked="0"/>
    </xf>
    <xf numFmtId="3" fontId="10" fillId="2" borderId="59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3" fontId="1" fillId="2" borderId="0" xfId="0" applyNumberFormat="1" applyFont="1" applyFill="1" applyBorder="1" applyAlignment="1" applyProtection="1">
      <alignment vertical="center"/>
      <protection/>
    </xf>
    <xf numFmtId="10" fontId="1" fillId="2" borderId="0" xfId="0" applyNumberFormat="1" applyFont="1" applyFill="1" applyBorder="1" applyAlignment="1" applyProtection="1">
      <alignment vertical="center"/>
      <protection/>
    </xf>
    <xf numFmtId="10" fontId="1" fillId="2" borderId="6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left" vertical="center"/>
    </xf>
    <xf numFmtId="3" fontId="10" fillId="2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/>
    </xf>
    <xf numFmtId="10" fontId="10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/>
    </xf>
    <xf numFmtId="10" fontId="10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10" fontId="10" fillId="0" borderId="7" xfId="0" applyNumberFormat="1" applyFont="1" applyFill="1" applyBorder="1" applyAlignment="1" applyProtection="1">
      <alignment vertical="center"/>
      <protection/>
    </xf>
    <xf numFmtId="49" fontId="11" fillId="0" borderId="62" xfId="0" applyNumberFormat="1" applyFont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/>
      <protection locked="0"/>
    </xf>
    <xf numFmtId="10" fontId="10" fillId="0" borderId="67" xfId="0" applyNumberFormat="1" applyFont="1" applyBorder="1" applyAlignment="1" applyProtection="1">
      <alignment vertical="center"/>
      <protection/>
    </xf>
    <xf numFmtId="10" fontId="10" fillId="0" borderId="68" xfId="0" applyNumberFormat="1" applyFont="1" applyBorder="1" applyAlignment="1" applyProtection="1">
      <alignment vertical="center"/>
      <protection/>
    </xf>
    <xf numFmtId="3" fontId="5" fillId="3" borderId="51" xfId="0" applyNumberFormat="1" applyFont="1" applyFill="1" applyBorder="1" applyAlignment="1" applyProtection="1">
      <alignment vertical="center"/>
      <protection/>
    </xf>
    <xf numFmtId="10" fontId="5" fillId="3" borderId="69" xfId="0" applyNumberFormat="1" applyFont="1" applyFill="1" applyBorder="1" applyAlignment="1" applyProtection="1">
      <alignment vertical="center"/>
      <protection/>
    </xf>
    <xf numFmtId="3" fontId="10" fillId="2" borderId="70" xfId="0" applyNumberFormat="1" applyFont="1" applyFill="1" applyBorder="1" applyAlignment="1" applyProtection="1">
      <alignment vertical="center"/>
      <protection locked="0"/>
    </xf>
    <xf numFmtId="10" fontId="10" fillId="0" borderId="60" xfId="0" applyNumberFormat="1" applyFont="1" applyBorder="1" applyAlignment="1" applyProtection="1">
      <alignment vertical="center"/>
      <protection/>
    </xf>
    <xf numFmtId="3" fontId="5" fillId="3" borderId="53" xfId="0" applyNumberFormat="1" applyFont="1" applyFill="1" applyBorder="1" applyAlignment="1" applyProtection="1">
      <alignment vertical="center"/>
      <protection/>
    </xf>
    <xf numFmtId="10" fontId="5" fillId="3" borderId="52" xfId="0" applyNumberFormat="1" applyFont="1" applyFill="1" applyBorder="1" applyAlignment="1" applyProtection="1">
      <alignment vertical="center"/>
      <protection/>
    </xf>
    <xf numFmtId="3" fontId="5" fillId="3" borderId="5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0" fontId="25" fillId="0" borderId="9" xfId="0" applyFont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1" fillId="0" borderId="71" xfId="0" applyFont="1" applyBorder="1" applyAlignment="1" applyProtection="1">
      <alignment horizontal="left" vertical="center"/>
      <protection/>
    </xf>
    <xf numFmtId="3" fontId="22" fillId="0" borderId="59" xfId="0" applyNumberFormat="1" applyFont="1" applyBorder="1" applyAlignment="1" applyProtection="1">
      <alignment vertical="center"/>
      <protection/>
    </xf>
    <xf numFmtId="0" fontId="21" fillId="2" borderId="3" xfId="0" applyFont="1" applyFill="1" applyBorder="1" applyAlignment="1" applyProtection="1">
      <alignment horizontal="left" vertical="center"/>
      <protection/>
    </xf>
    <xf numFmtId="3" fontId="22" fillId="2" borderId="3" xfId="0" applyNumberFormat="1" applyFont="1" applyFill="1" applyBorder="1" applyAlignment="1" applyProtection="1">
      <alignment vertical="center"/>
      <protection/>
    </xf>
    <xf numFmtId="10" fontId="22" fillId="2" borderId="3" xfId="0" applyNumberFormat="1" applyFont="1" applyFill="1" applyBorder="1" applyAlignment="1" applyProtection="1">
      <alignment vertical="center"/>
      <protection/>
    </xf>
    <xf numFmtId="0" fontId="21" fillId="2" borderId="21" xfId="0" applyFont="1" applyFill="1" applyBorder="1" applyAlignment="1" applyProtection="1">
      <alignment horizontal="left" vertical="center"/>
      <protection/>
    </xf>
    <xf numFmtId="3" fontId="22" fillId="2" borderId="21" xfId="0" applyNumberFormat="1" applyFont="1" applyFill="1" applyBorder="1" applyAlignment="1" applyProtection="1">
      <alignment vertical="center"/>
      <protection/>
    </xf>
    <xf numFmtId="10" fontId="22" fillId="2" borderId="21" xfId="0" applyNumberFormat="1" applyFont="1" applyFill="1" applyBorder="1" applyAlignment="1" applyProtection="1">
      <alignment vertical="center"/>
      <protection/>
    </xf>
    <xf numFmtId="49" fontId="23" fillId="0" borderId="72" xfId="0" applyNumberFormat="1" applyFont="1" applyBorder="1" applyAlignment="1" applyProtection="1">
      <alignment horizontal="center" vertical="center"/>
      <protection/>
    </xf>
    <xf numFmtId="49" fontId="23" fillId="4" borderId="13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3" borderId="13" xfId="0" applyNumberFormat="1" applyFont="1" applyFill="1" applyBorder="1" applyAlignment="1" applyProtection="1">
      <alignment horizontal="center" vertical="center"/>
      <protection/>
    </xf>
    <xf numFmtId="49" fontId="23" fillId="3" borderId="13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1" fillId="0" borderId="73" xfId="0" applyNumberFormat="1" applyFont="1" applyBorder="1" applyAlignment="1" applyProtection="1">
      <alignment horizontal="center" vertical="center"/>
      <protection/>
    </xf>
    <xf numFmtId="3" fontId="11" fillId="0" borderId="74" xfId="0" applyNumberFormat="1" applyFont="1" applyBorder="1" applyAlignment="1" applyProtection="1">
      <alignment horizontal="center" vertical="center"/>
      <protection/>
    </xf>
    <xf numFmtId="3" fontId="11" fillId="0" borderId="75" xfId="0" applyNumberFormat="1" applyFont="1" applyBorder="1" applyAlignment="1" applyProtection="1">
      <alignment horizontal="center" vertical="center"/>
      <protection/>
    </xf>
    <xf numFmtId="49" fontId="11" fillId="0" borderId="76" xfId="0" applyNumberFormat="1" applyFont="1" applyBorder="1" applyAlignment="1" applyProtection="1">
      <alignment horizontal="center" vertical="center" wrapText="1"/>
      <protection/>
    </xf>
    <xf numFmtId="0" fontId="17" fillId="0" borderId="77" xfId="0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3" fontId="11" fillId="0" borderId="79" xfId="0" applyNumberFormat="1" applyFont="1" applyFill="1" applyBorder="1" applyAlignment="1" applyProtection="1">
      <alignment horizontal="center" vertical="center"/>
      <protection/>
    </xf>
    <xf numFmtId="3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3" fontId="11" fillId="0" borderId="82" xfId="0" applyNumberFormat="1" applyFont="1" applyBorder="1" applyAlignment="1" applyProtection="1">
      <alignment horizontal="center" vertical="center"/>
      <protection/>
    </xf>
    <xf numFmtId="3" fontId="11" fillId="0" borderId="83" xfId="0" applyNumberFormat="1" applyFont="1" applyBorder="1" applyAlignment="1" applyProtection="1">
      <alignment horizontal="center" vertical="center"/>
      <protection/>
    </xf>
    <xf numFmtId="3" fontId="11" fillId="0" borderId="84" xfId="0" applyNumberFormat="1" applyFont="1" applyBorder="1" applyAlignment="1" applyProtection="1">
      <alignment horizontal="center" vertical="center"/>
      <protection/>
    </xf>
    <xf numFmtId="0" fontId="14" fillId="0" borderId="85" xfId="0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7" xfId="0" applyBorder="1" applyAlignment="1">
      <alignment vertical="center"/>
    </xf>
    <xf numFmtId="0" fontId="14" fillId="0" borderId="8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2" fillId="0" borderId="77" xfId="0" applyFont="1" applyBorder="1" applyAlignment="1">
      <alignment/>
    </xf>
    <xf numFmtId="0" fontId="12" fillId="0" borderId="78" xfId="0" applyFont="1" applyBorder="1" applyAlignment="1">
      <alignment/>
    </xf>
    <xf numFmtId="0" fontId="11" fillId="0" borderId="8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3" fontId="11" fillId="0" borderId="82" xfId="0" applyNumberFormat="1" applyFont="1" applyBorder="1" applyAlignment="1" applyProtection="1">
      <alignment horizontal="center" vertical="center"/>
      <protection locked="0"/>
    </xf>
    <xf numFmtId="3" fontId="11" fillId="0" borderId="83" xfId="0" applyNumberFormat="1" applyFont="1" applyBorder="1" applyAlignment="1" applyProtection="1">
      <alignment horizontal="center" vertical="center"/>
      <protection locked="0"/>
    </xf>
    <xf numFmtId="3" fontId="11" fillId="0" borderId="89" xfId="0" applyNumberFormat="1" applyFont="1" applyBorder="1" applyAlignment="1" applyProtection="1">
      <alignment horizontal="center" vertical="center"/>
      <protection locked="0"/>
    </xf>
    <xf numFmtId="3" fontId="11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18" fillId="0" borderId="76" xfId="0" applyNumberFormat="1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3" fontId="18" fillId="0" borderId="88" xfId="0" applyNumberFormat="1" applyFont="1" applyBorder="1" applyAlignment="1" applyProtection="1">
      <alignment horizontal="center" vertical="center"/>
      <protection/>
    </xf>
    <xf numFmtId="3" fontId="18" fillId="0" borderId="85" xfId="0" applyNumberFormat="1" applyFont="1" applyBorder="1" applyAlignment="1" applyProtection="1">
      <alignment horizontal="center" vertical="center"/>
      <protection/>
    </xf>
    <xf numFmtId="3" fontId="18" fillId="0" borderId="91" xfId="0" applyNumberFormat="1" applyFont="1" applyBorder="1" applyAlignment="1" applyProtection="1">
      <alignment horizontal="center" vertical="center"/>
      <protection/>
    </xf>
    <xf numFmtId="3" fontId="11" fillId="0" borderId="81" xfId="0" applyNumberFormat="1" applyFont="1" applyBorder="1" applyAlignment="1" applyProtection="1">
      <alignment horizontal="center" vertical="center"/>
      <protection/>
    </xf>
    <xf numFmtId="3" fontId="11" fillId="0" borderId="3" xfId="0" applyNumberFormat="1" applyFont="1" applyBorder="1" applyAlignment="1" applyProtection="1">
      <alignment horizontal="center" vertical="center"/>
      <protection/>
    </xf>
    <xf numFmtId="3" fontId="11" fillId="0" borderId="44" xfId="0" applyNumberFormat="1" applyFont="1" applyBorder="1" applyAlignment="1" applyProtection="1">
      <alignment horizontal="center" vertical="center"/>
      <protection/>
    </xf>
    <xf numFmtId="3" fontId="11" fillId="0" borderId="89" xfId="0" applyNumberFormat="1" applyFont="1" applyBorder="1" applyAlignment="1" applyProtection="1">
      <alignment horizontal="center" vertical="center"/>
      <protection/>
    </xf>
    <xf numFmtId="3" fontId="23" fillId="0" borderId="92" xfId="0" applyNumberFormat="1" applyFont="1" applyBorder="1" applyAlignment="1" applyProtection="1">
      <alignment horizontal="center" vertical="center"/>
      <protection/>
    </xf>
    <xf numFmtId="3" fontId="23" fillId="0" borderId="93" xfId="0" applyNumberFormat="1" applyFont="1" applyBorder="1" applyAlignment="1" applyProtection="1">
      <alignment horizontal="center" vertical="center"/>
      <protection/>
    </xf>
    <xf numFmtId="3" fontId="23" fillId="0" borderId="84" xfId="0" applyNumberFormat="1" applyFont="1" applyBorder="1" applyAlignment="1" applyProtection="1">
      <alignment horizontal="center" vertical="center"/>
      <protection/>
    </xf>
    <xf numFmtId="3" fontId="23" fillId="0" borderId="74" xfId="0" applyNumberFormat="1" applyFont="1" applyBorder="1" applyAlignment="1" applyProtection="1">
      <alignment horizontal="center" vertical="center"/>
      <protection/>
    </xf>
    <xf numFmtId="3" fontId="23" fillId="0" borderId="75" xfId="0" applyNumberFormat="1" applyFont="1" applyBorder="1" applyAlignment="1" applyProtection="1">
      <alignment horizontal="center" vertical="center"/>
      <protection/>
    </xf>
    <xf numFmtId="0" fontId="18" fillId="0" borderId="85" xfId="0" applyFont="1" applyFill="1" applyBorder="1" applyAlignment="1" applyProtection="1">
      <alignment horizontal="center" vertical="center" wrapText="1"/>
      <protection/>
    </xf>
    <xf numFmtId="0" fontId="19" fillId="0" borderId="85" xfId="0" applyFont="1" applyBorder="1" applyAlignment="1">
      <alignment vertical="center"/>
    </xf>
    <xf numFmtId="0" fontId="19" fillId="0" borderId="8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87" xfId="0" applyFont="1" applyBorder="1" applyAlignment="1">
      <alignment vertical="center"/>
    </xf>
    <xf numFmtId="3" fontId="18" fillId="0" borderId="92" xfId="0" applyNumberFormat="1" applyFont="1" applyBorder="1" applyAlignment="1" applyProtection="1">
      <alignment horizontal="center" vertical="center"/>
      <protection/>
    </xf>
    <xf numFmtId="3" fontId="18" fillId="0" borderId="93" xfId="0" applyNumberFormat="1" applyFont="1" applyBorder="1" applyAlignment="1" applyProtection="1">
      <alignment horizontal="center" vertical="center"/>
      <protection/>
    </xf>
    <xf numFmtId="3" fontId="18" fillId="0" borderId="84" xfId="0" applyNumberFormat="1" applyFont="1" applyBorder="1" applyAlignment="1" applyProtection="1">
      <alignment horizontal="center" vertical="center"/>
      <protection/>
    </xf>
    <xf numFmtId="3" fontId="18" fillId="0" borderId="74" xfId="0" applyNumberFormat="1" applyFont="1" applyBorder="1" applyAlignment="1" applyProtection="1">
      <alignment horizontal="center" vertical="center"/>
      <protection/>
    </xf>
    <xf numFmtId="3" fontId="18" fillId="0" borderId="7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9"/>
  <sheetViews>
    <sheetView tabSelected="1" view="pageBreakPreview" zoomScale="85" zoomScaleSheetLayoutView="85" workbookViewId="0" topLeftCell="A1">
      <selection activeCell="H112" sqref="H112"/>
    </sheetView>
  </sheetViews>
  <sheetFormatPr defaultColWidth="9.625" defaultRowHeight="12.75"/>
  <cols>
    <col min="1" max="1" width="16.00390625" style="8" customWidth="1"/>
    <col min="2" max="2" width="6.75390625" style="4" customWidth="1"/>
    <col min="3" max="3" width="6.75390625" style="5" customWidth="1"/>
    <col min="4" max="4" width="6.375" style="5" customWidth="1"/>
    <col min="5" max="5" width="6.25390625" style="6" customWidth="1"/>
    <col min="6" max="7" width="6.75390625" style="5" customWidth="1"/>
    <col min="8" max="8" width="6.375" style="5" customWidth="1"/>
    <col min="9" max="9" width="6.375" style="6" customWidth="1"/>
    <col min="10" max="10" width="7.00390625" style="5" customWidth="1"/>
    <col min="11" max="11" width="6.75390625" style="5" customWidth="1"/>
    <col min="12" max="12" width="6.00390625" style="5" customWidth="1"/>
    <col min="13" max="13" width="7.125" style="6" customWidth="1"/>
    <col min="14" max="15" width="6.75390625" style="5" customWidth="1"/>
    <col min="16" max="16" width="6.375" style="5" customWidth="1"/>
    <col min="17" max="17" width="6.375" style="6" customWidth="1"/>
    <col min="18" max="18" width="7.75390625" style="6" customWidth="1"/>
    <col min="19" max="19" width="1.37890625" style="6" customWidth="1"/>
    <col min="20" max="29" width="1.37890625" style="1" customWidth="1"/>
    <col min="30" max="30" width="1.75390625" style="1" customWidth="1"/>
    <col min="31" max="16384" width="9.625" style="1" customWidth="1"/>
  </cols>
  <sheetData>
    <row r="1" spans="1:30" s="9" customFormat="1" ht="9.75" customHeight="1" thickTop="1">
      <c r="A1" s="228" t="s">
        <v>103</v>
      </c>
      <c r="B1" s="231" t="s">
        <v>101</v>
      </c>
      <c r="C1" s="232"/>
      <c r="D1" s="232"/>
      <c r="E1" s="232"/>
      <c r="F1" s="232"/>
      <c r="G1" s="232"/>
      <c r="H1" s="232"/>
      <c r="I1" s="232"/>
      <c r="J1" s="231" t="s">
        <v>102</v>
      </c>
      <c r="K1" s="232"/>
      <c r="L1" s="232"/>
      <c r="M1" s="232"/>
      <c r="N1" s="232"/>
      <c r="O1" s="232"/>
      <c r="P1" s="232"/>
      <c r="Q1" s="254"/>
      <c r="R1" s="238" t="s">
        <v>123</v>
      </c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40"/>
    </row>
    <row r="2" spans="1:30" s="9" customFormat="1" ht="9.75" customHeight="1">
      <c r="A2" s="246"/>
      <c r="B2" s="248" t="s">
        <v>137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41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3"/>
    </row>
    <row r="3" spans="1:30" s="9" customFormat="1" ht="9.75" customHeight="1">
      <c r="A3" s="246"/>
      <c r="B3" s="251" t="s">
        <v>138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  <c r="R3" s="241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</row>
    <row r="4" spans="1:30" s="9" customFormat="1" ht="9.75" customHeight="1">
      <c r="A4" s="246"/>
      <c r="B4" s="237" t="s">
        <v>0</v>
      </c>
      <c r="C4" s="226"/>
      <c r="D4" s="226"/>
      <c r="E4" s="226"/>
      <c r="F4" s="225" t="s">
        <v>1</v>
      </c>
      <c r="G4" s="226"/>
      <c r="H4" s="226"/>
      <c r="I4" s="227"/>
      <c r="J4" s="237" t="s">
        <v>0</v>
      </c>
      <c r="K4" s="226"/>
      <c r="L4" s="226"/>
      <c r="M4" s="226"/>
      <c r="N4" s="225" t="s">
        <v>1</v>
      </c>
      <c r="O4" s="226"/>
      <c r="P4" s="226"/>
      <c r="Q4" s="227"/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</row>
    <row r="5" spans="1:30" s="10" customFormat="1" ht="9.75" customHeight="1" thickBot="1">
      <c r="A5" s="247"/>
      <c r="B5" s="157">
        <v>2008</v>
      </c>
      <c r="C5" s="158">
        <v>2009</v>
      </c>
      <c r="D5" s="145" t="s">
        <v>3</v>
      </c>
      <c r="E5" s="149" t="s">
        <v>2</v>
      </c>
      <c r="F5" s="150">
        <f>$B$5</f>
        <v>2008</v>
      </c>
      <c r="G5" s="146">
        <f>$C$5</f>
        <v>2009</v>
      </c>
      <c r="H5" s="145" t="s">
        <v>3</v>
      </c>
      <c r="I5" s="147" t="s">
        <v>2</v>
      </c>
      <c r="J5" s="148">
        <f>$B$5</f>
        <v>2008</v>
      </c>
      <c r="K5" s="146">
        <f>$C$5</f>
        <v>2009</v>
      </c>
      <c r="L5" s="145" t="s">
        <v>3</v>
      </c>
      <c r="M5" s="151" t="s">
        <v>2</v>
      </c>
      <c r="N5" s="150">
        <f>$B$5</f>
        <v>2008</v>
      </c>
      <c r="O5" s="146">
        <f>$C$5</f>
        <v>2009</v>
      </c>
      <c r="P5" s="145" t="s">
        <v>3</v>
      </c>
      <c r="Q5" s="147" t="s">
        <v>2</v>
      </c>
      <c r="R5" s="60"/>
      <c r="S5" s="33" t="s">
        <v>4</v>
      </c>
      <c r="T5" s="33" t="s">
        <v>119</v>
      </c>
      <c r="U5" s="33" t="s">
        <v>112</v>
      </c>
      <c r="V5" s="33" t="s">
        <v>113</v>
      </c>
      <c r="W5" s="33" t="s">
        <v>112</v>
      </c>
      <c r="X5" s="33" t="s">
        <v>4</v>
      </c>
      <c r="Y5" s="33" t="s">
        <v>114</v>
      </c>
      <c r="Z5" s="33" t="s">
        <v>113</v>
      </c>
      <c r="AA5" s="33" t="s">
        <v>115</v>
      </c>
      <c r="AB5" s="33" t="s">
        <v>116</v>
      </c>
      <c r="AC5" s="33" t="s">
        <v>117</v>
      </c>
      <c r="AD5" s="34" t="s">
        <v>118</v>
      </c>
    </row>
    <row r="6" spans="1:30" s="9" customFormat="1" ht="9.75" customHeight="1" thickTop="1">
      <c r="A6" s="25" t="s">
        <v>5</v>
      </c>
      <c r="B6" s="165">
        <v>31839</v>
      </c>
      <c r="C6" s="166">
        <v>29966</v>
      </c>
      <c r="D6" s="61">
        <f aca="true" t="shared" si="0" ref="D6:D23">C6-B6</f>
        <v>-1873</v>
      </c>
      <c r="E6" s="194">
        <f aca="true" t="shared" si="1" ref="E6:E23">IF(B6&gt;0,C6/B6-1,C6)</f>
        <v>-0.05882722447313049</v>
      </c>
      <c r="F6" s="171">
        <v>102999</v>
      </c>
      <c r="G6" s="166">
        <v>102881</v>
      </c>
      <c r="H6" s="61">
        <f aca="true" t="shared" si="2" ref="H6:H23">G6-F6</f>
        <v>-118</v>
      </c>
      <c r="I6" s="63">
        <f aca="true" t="shared" si="3" ref="I6:I23">IF(F6&gt;0,G6/F6-1,G6)</f>
        <v>-0.0011456421907009018</v>
      </c>
      <c r="J6" s="175">
        <v>3203</v>
      </c>
      <c r="K6" s="166">
        <v>4110</v>
      </c>
      <c r="L6" s="61">
        <f aca="true" t="shared" si="4" ref="L6:L23">K6-J6</f>
        <v>907</v>
      </c>
      <c r="M6" s="194">
        <f aca="true" t="shared" si="5" ref="M6:M23">IF(J6&gt;0,K6/J6-1,K6)</f>
        <v>0.2831720262254136</v>
      </c>
      <c r="N6" s="171">
        <v>14022</v>
      </c>
      <c r="O6" s="166">
        <v>14695</v>
      </c>
      <c r="P6" s="61">
        <f aca="true" t="shared" si="6" ref="P6:P23">O6-N6</f>
        <v>673</v>
      </c>
      <c r="Q6" s="63">
        <f aca="true" t="shared" si="7" ref="Q6:Q23">IF(N6&gt;0,O6/N6-1,O6)</f>
        <v>0.04799600627585221</v>
      </c>
      <c r="R6" s="22" t="s">
        <v>74</v>
      </c>
      <c r="S6" s="160" t="s">
        <v>136</v>
      </c>
      <c r="T6" s="160" t="s">
        <v>136</v>
      </c>
      <c r="U6" s="160" t="s">
        <v>136</v>
      </c>
      <c r="V6" s="160" t="s">
        <v>136</v>
      </c>
      <c r="W6" s="160" t="s">
        <v>136</v>
      </c>
      <c r="X6" s="160" t="s">
        <v>136</v>
      </c>
      <c r="Y6" s="160" t="s">
        <v>136</v>
      </c>
      <c r="Z6" s="160" t="s">
        <v>136</v>
      </c>
      <c r="AA6" s="160" t="s">
        <v>136</v>
      </c>
      <c r="AB6" s="160" t="s">
        <v>136</v>
      </c>
      <c r="AC6" s="160" t="s">
        <v>136</v>
      </c>
      <c r="AD6" s="161" t="s">
        <v>136</v>
      </c>
    </row>
    <row r="7" spans="1:30" s="9" customFormat="1" ht="9.75" customHeight="1">
      <c r="A7" s="26" t="s">
        <v>6</v>
      </c>
      <c r="B7" s="167">
        <v>45122</v>
      </c>
      <c r="C7" s="168">
        <v>43551</v>
      </c>
      <c r="D7" s="64">
        <f t="shared" si="0"/>
        <v>-1571</v>
      </c>
      <c r="E7" s="195">
        <f t="shared" si="1"/>
        <v>-0.03481671911706041</v>
      </c>
      <c r="F7" s="172">
        <v>192232</v>
      </c>
      <c r="G7" s="168">
        <v>179957</v>
      </c>
      <c r="H7" s="64">
        <f t="shared" si="2"/>
        <v>-12275</v>
      </c>
      <c r="I7" s="66">
        <f t="shared" si="3"/>
        <v>-0.06385513338049853</v>
      </c>
      <c r="J7" s="176">
        <v>4929</v>
      </c>
      <c r="K7" s="168">
        <v>5650</v>
      </c>
      <c r="L7" s="64">
        <f t="shared" si="4"/>
        <v>721</v>
      </c>
      <c r="M7" s="195">
        <f t="shared" si="5"/>
        <v>0.14627713532156617</v>
      </c>
      <c r="N7" s="172">
        <v>15678</v>
      </c>
      <c r="O7" s="168">
        <v>18184</v>
      </c>
      <c r="P7" s="64">
        <f t="shared" si="6"/>
        <v>2506</v>
      </c>
      <c r="Q7" s="66">
        <f t="shared" si="7"/>
        <v>0.15984181655823448</v>
      </c>
      <c r="R7" s="23" t="s">
        <v>75</v>
      </c>
      <c r="S7" s="159" t="s">
        <v>136</v>
      </c>
      <c r="T7" s="159" t="s">
        <v>136</v>
      </c>
      <c r="U7" s="159" t="s">
        <v>136</v>
      </c>
      <c r="V7" s="159" t="s">
        <v>136</v>
      </c>
      <c r="W7" s="159" t="s">
        <v>136</v>
      </c>
      <c r="X7" s="159" t="s">
        <v>136</v>
      </c>
      <c r="Y7" s="159" t="s">
        <v>136</v>
      </c>
      <c r="Z7" s="159" t="s">
        <v>136</v>
      </c>
      <c r="AA7" s="159" t="s">
        <v>136</v>
      </c>
      <c r="AB7" s="159" t="s">
        <v>136</v>
      </c>
      <c r="AC7" s="159" t="s">
        <v>136</v>
      </c>
      <c r="AD7" s="162" t="s">
        <v>136</v>
      </c>
    </row>
    <row r="8" spans="1:30" s="9" customFormat="1" ht="9.75" customHeight="1">
      <c r="A8" s="206" t="s">
        <v>125</v>
      </c>
      <c r="B8" s="167">
        <v>1658</v>
      </c>
      <c r="C8" s="168">
        <v>2090</v>
      </c>
      <c r="D8" s="64">
        <f t="shared" si="0"/>
        <v>432</v>
      </c>
      <c r="E8" s="195">
        <f t="shared" si="1"/>
        <v>0.2605548854041013</v>
      </c>
      <c r="F8" s="172">
        <v>5109</v>
      </c>
      <c r="G8" s="168">
        <v>7245</v>
      </c>
      <c r="H8" s="64">
        <f t="shared" si="2"/>
        <v>2136</v>
      </c>
      <c r="I8" s="66">
        <f t="shared" si="3"/>
        <v>0.4180857310628303</v>
      </c>
      <c r="J8" s="176">
        <v>182</v>
      </c>
      <c r="K8" s="168">
        <v>314</v>
      </c>
      <c r="L8" s="64">
        <f t="shared" si="4"/>
        <v>132</v>
      </c>
      <c r="M8" s="195">
        <f t="shared" si="5"/>
        <v>0.7252747252747254</v>
      </c>
      <c r="N8" s="172">
        <v>865</v>
      </c>
      <c r="O8" s="168">
        <v>2393</v>
      </c>
      <c r="P8" s="64">
        <f t="shared" si="6"/>
        <v>1528</v>
      </c>
      <c r="Q8" s="66">
        <f t="shared" si="7"/>
        <v>1.7664739884393064</v>
      </c>
      <c r="R8" s="23" t="s">
        <v>89</v>
      </c>
      <c r="S8" s="159" t="s">
        <v>136</v>
      </c>
      <c r="T8" s="159" t="s">
        <v>136</v>
      </c>
      <c r="U8" s="159" t="s">
        <v>136</v>
      </c>
      <c r="V8" s="159" t="s">
        <v>136</v>
      </c>
      <c r="W8" s="159" t="s">
        <v>136</v>
      </c>
      <c r="X8" s="159" t="s">
        <v>136</v>
      </c>
      <c r="Y8" s="159" t="s">
        <v>136</v>
      </c>
      <c r="Z8" s="159" t="s">
        <v>136</v>
      </c>
      <c r="AA8" s="159" t="s">
        <v>136</v>
      </c>
      <c r="AB8" s="159" t="s">
        <v>136</v>
      </c>
      <c r="AC8" s="159" t="s">
        <v>136</v>
      </c>
      <c r="AD8" s="162" t="s">
        <v>136</v>
      </c>
    </row>
    <row r="9" spans="1:30" s="9" customFormat="1" ht="9.75" customHeight="1">
      <c r="A9" s="206" t="s">
        <v>126</v>
      </c>
      <c r="B9" s="167">
        <v>2037</v>
      </c>
      <c r="C9" s="168">
        <v>293</v>
      </c>
      <c r="D9" s="64">
        <f t="shared" si="0"/>
        <v>-1744</v>
      </c>
      <c r="E9" s="195">
        <f t="shared" si="1"/>
        <v>-0.8561610211094748</v>
      </c>
      <c r="F9" s="172">
        <v>8502</v>
      </c>
      <c r="G9" s="168">
        <v>770</v>
      </c>
      <c r="H9" s="64">
        <f t="shared" si="2"/>
        <v>-7732</v>
      </c>
      <c r="I9" s="66">
        <f t="shared" si="3"/>
        <v>-0.9094330745706892</v>
      </c>
      <c r="J9" s="176">
        <v>205</v>
      </c>
      <c r="K9" s="168">
        <v>79</v>
      </c>
      <c r="L9" s="64">
        <f t="shared" si="4"/>
        <v>-126</v>
      </c>
      <c r="M9" s="195">
        <f t="shared" si="5"/>
        <v>-0.6146341463414634</v>
      </c>
      <c r="N9" s="172">
        <v>1164</v>
      </c>
      <c r="O9" s="168">
        <v>182</v>
      </c>
      <c r="P9" s="64">
        <f t="shared" si="6"/>
        <v>-982</v>
      </c>
      <c r="Q9" s="66">
        <f t="shared" si="7"/>
        <v>-0.8436426116838488</v>
      </c>
      <c r="R9" s="23" t="s">
        <v>76</v>
      </c>
      <c r="S9" s="159" t="s">
        <v>136</v>
      </c>
      <c r="T9" s="159" t="s">
        <v>136</v>
      </c>
      <c r="U9" s="159" t="s">
        <v>136</v>
      </c>
      <c r="V9" s="159" t="s">
        <v>136</v>
      </c>
      <c r="W9" s="159" t="s">
        <v>136</v>
      </c>
      <c r="X9" s="159" t="s">
        <v>136</v>
      </c>
      <c r="Y9" s="159" t="s">
        <v>136</v>
      </c>
      <c r="Z9" s="159" t="s">
        <v>136</v>
      </c>
      <c r="AA9" s="159" t="s">
        <v>136</v>
      </c>
      <c r="AB9" s="159" t="s">
        <v>136</v>
      </c>
      <c r="AC9" s="159" t="s">
        <v>136</v>
      </c>
      <c r="AD9" s="162" t="s">
        <v>136</v>
      </c>
    </row>
    <row r="10" spans="1:30" s="9" customFormat="1" ht="9.75" customHeight="1">
      <c r="A10" s="26" t="s">
        <v>7</v>
      </c>
      <c r="B10" s="167">
        <v>3996</v>
      </c>
      <c r="C10" s="168">
        <v>2402</v>
      </c>
      <c r="D10" s="64">
        <f t="shared" si="0"/>
        <v>-1594</v>
      </c>
      <c r="E10" s="195">
        <f t="shared" si="1"/>
        <v>-0.39889889889889885</v>
      </c>
      <c r="F10" s="172">
        <v>17465</v>
      </c>
      <c r="G10" s="168">
        <v>7416</v>
      </c>
      <c r="H10" s="64">
        <f t="shared" si="2"/>
        <v>-10049</v>
      </c>
      <c r="I10" s="66">
        <f t="shared" si="3"/>
        <v>-0.5753793300887489</v>
      </c>
      <c r="J10" s="176">
        <v>256</v>
      </c>
      <c r="K10" s="168">
        <v>612</v>
      </c>
      <c r="L10" s="64">
        <f t="shared" si="4"/>
        <v>356</v>
      </c>
      <c r="M10" s="195">
        <f t="shared" si="5"/>
        <v>1.390625</v>
      </c>
      <c r="N10" s="172">
        <v>713</v>
      </c>
      <c r="O10" s="168">
        <v>4229</v>
      </c>
      <c r="P10" s="64">
        <f t="shared" si="6"/>
        <v>3516</v>
      </c>
      <c r="Q10" s="66">
        <f t="shared" si="7"/>
        <v>4.931276297335203</v>
      </c>
      <c r="R10" s="23" t="s">
        <v>90</v>
      </c>
      <c r="S10" s="159" t="s">
        <v>136</v>
      </c>
      <c r="T10" s="159" t="s">
        <v>136</v>
      </c>
      <c r="U10" s="159" t="s">
        <v>136</v>
      </c>
      <c r="V10" s="159" t="s">
        <v>136</v>
      </c>
      <c r="W10" s="159" t="s">
        <v>136</v>
      </c>
      <c r="X10" s="159" t="s">
        <v>136</v>
      </c>
      <c r="Y10" s="159" t="s">
        <v>136</v>
      </c>
      <c r="Z10" s="159" t="s">
        <v>136</v>
      </c>
      <c r="AA10" s="159" t="s">
        <v>136</v>
      </c>
      <c r="AB10" s="159" t="s">
        <v>136</v>
      </c>
      <c r="AC10" s="159" t="s">
        <v>136</v>
      </c>
      <c r="AD10" s="162" t="s">
        <v>136</v>
      </c>
    </row>
    <row r="11" spans="1:30" s="9" customFormat="1" ht="9.75" customHeight="1">
      <c r="A11" s="26" t="s">
        <v>8</v>
      </c>
      <c r="B11" s="167">
        <v>23935</v>
      </c>
      <c r="C11" s="168">
        <v>14565</v>
      </c>
      <c r="D11" s="64">
        <f t="shared" si="0"/>
        <v>-9370</v>
      </c>
      <c r="E11" s="195">
        <f t="shared" si="1"/>
        <v>-0.39147691664925843</v>
      </c>
      <c r="F11" s="172">
        <v>76911</v>
      </c>
      <c r="G11" s="168">
        <v>52820</v>
      </c>
      <c r="H11" s="64">
        <f t="shared" si="2"/>
        <v>-24091</v>
      </c>
      <c r="I11" s="66">
        <f t="shared" si="3"/>
        <v>-0.31323217745185994</v>
      </c>
      <c r="J11" s="176">
        <v>4219</v>
      </c>
      <c r="K11" s="168">
        <v>3678</v>
      </c>
      <c r="L11" s="64">
        <f t="shared" si="4"/>
        <v>-541</v>
      </c>
      <c r="M11" s="195">
        <f t="shared" si="5"/>
        <v>-0.1282294382555108</v>
      </c>
      <c r="N11" s="172">
        <v>22557</v>
      </c>
      <c r="O11" s="168">
        <v>23236</v>
      </c>
      <c r="P11" s="64">
        <f t="shared" si="6"/>
        <v>679</v>
      </c>
      <c r="Q11" s="66">
        <f t="shared" si="7"/>
        <v>0.030101520592277442</v>
      </c>
      <c r="R11" s="23" t="s">
        <v>100</v>
      </c>
      <c r="S11" s="159" t="s">
        <v>136</v>
      </c>
      <c r="T11" s="159" t="s">
        <v>136</v>
      </c>
      <c r="U11" s="159" t="s">
        <v>136</v>
      </c>
      <c r="V11" s="159" t="s">
        <v>136</v>
      </c>
      <c r="W11" s="159" t="s">
        <v>136</v>
      </c>
      <c r="X11" s="159" t="s">
        <v>136</v>
      </c>
      <c r="Y11" s="159" t="s">
        <v>136</v>
      </c>
      <c r="Z11" s="159" t="s">
        <v>136</v>
      </c>
      <c r="AA11" s="159" t="s">
        <v>136</v>
      </c>
      <c r="AB11" s="159" t="s">
        <v>136</v>
      </c>
      <c r="AC11" s="159" t="s">
        <v>136</v>
      </c>
      <c r="AD11" s="162" t="s">
        <v>136</v>
      </c>
    </row>
    <row r="12" spans="1:30" s="9" customFormat="1" ht="9.75" customHeight="1">
      <c r="A12" s="206" t="s">
        <v>127</v>
      </c>
      <c r="B12" s="167">
        <v>16735</v>
      </c>
      <c r="C12" s="168">
        <v>1379</v>
      </c>
      <c r="D12" s="64">
        <f t="shared" si="0"/>
        <v>-15356</v>
      </c>
      <c r="E12" s="195">
        <f t="shared" si="1"/>
        <v>-0.9175978488198386</v>
      </c>
      <c r="F12" s="172">
        <v>75850</v>
      </c>
      <c r="G12" s="168">
        <v>6434</v>
      </c>
      <c r="H12" s="64">
        <f t="shared" si="2"/>
        <v>-69416</v>
      </c>
      <c r="I12" s="66">
        <f t="shared" si="3"/>
        <v>-0.915174686882004</v>
      </c>
      <c r="J12" s="176">
        <v>1059</v>
      </c>
      <c r="K12" s="168">
        <v>247</v>
      </c>
      <c r="L12" s="64">
        <f t="shared" si="4"/>
        <v>-812</v>
      </c>
      <c r="M12" s="195">
        <f t="shared" si="5"/>
        <v>-0.7667610953729934</v>
      </c>
      <c r="N12" s="172">
        <v>4057</v>
      </c>
      <c r="O12" s="168">
        <v>800</v>
      </c>
      <c r="P12" s="64">
        <f t="shared" si="6"/>
        <v>-3257</v>
      </c>
      <c r="Q12" s="66">
        <f t="shared" si="7"/>
        <v>-0.8028099580971161</v>
      </c>
      <c r="R12" s="23" t="s">
        <v>77</v>
      </c>
      <c r="S12" s="159" t="s">
        <v>136</v>
      </c>
      <c r="T12" s="159" t="s">
        <v>136</v>
      </c>
      <c r="U12" s="159" t="s">
        <v>136</v>
      </c>
      <c r="V12" s="159" t="s">
        <v>136</v>
      </c>
      <c r="W12" s="159" t="s">
        <v>136</v>
      </c>
      <c r="X12" s="159" t="s">
        <v>136</v>
      </c>
      <c r="Y12" s="159" t="s">
        <v>136</v>
      </c>
      <c r="Z12" s="159" t="s">
        <v>136</v>
      </c>
      <c r="AA12" s="159" t="s">
        <v>136</v>
      </c>
      <c r="AB12" s="159" t="s">
        <v>136</v>
      </c>
      <c r="AC12" s="159" t="s">
        <v>136</v>
      </c>
      <c r="AD12" s="162" t="s">
        <v>136</v>
      </c>
    </row>
    <row r="13" spans="1:30" s="9" customFormat="1" ht="9.75" customHeight="1">
      <c r="A13" s="26" t="s">
        <v>9</v>
      </c>
      <c r="B13" s="167">
        <v>6423</v>
      </c>
      <c r="C13" s="168">
        <v>5723</v>
      </c>
      <c r="D13" s="64">
        <f t="shared" si="0"/>
        <v>-700</v>
      </c>
      <c r="E13" s="195">
        <f t="shared" si="1"/>
        <v>-0.10898334111785768</v>
      </c>
      <c r="F13" s="172">
        <v>34895</v>
      </c>
      <c r="G13" s="168">
        <v>31036</v>
      </c>
      <c r="H13" s="64">
        <f t="shared" si="2"/>
        <v>-3859</v>
      </c>
      <c r="I13" s="66">
        <f t="shared" si="3"/>
        <v>-0.11058890958590051</v>
      </c>
      <c r="J13" s="176">
        <v>1741</v>
      </c>
      <c r="K13" s="168">
        <v>1620</v>
      </c>
      <c r="L13" s="64">
        <f t="shared" si="4"/>
        <v>-121</v>
      </c>
      <c r="M13" s="195">
        <f t="shared" si="5"/>
        <v>-0.06950028719126944</v>
      </c>
      <c r="N13" s="172">
        <v>11478</v>
      </c>
      <c r="O13" s="168">
        <v>8204</v>
      </c>
      <c r="P13" s="64">
        <f t="shared" si="6"/>
        <v>-3274</v>
      </c>
      <c r="Q13" s="66">
        <f t="shared" si="7"/>
        <v>-0.2852413312423767</v>
      </c>
      <c r="R13" s="23" t="s">
        <v>78</v>
      </c>
      <c r="S13" s="159" t="s">
        <v>136</v>
      </c>
      <c r="T13" s="159" t="s">
        <v>136</v>
      </c>
      <c r="U13" s="159" t="s">
        <v>136</v>
      </c>
      <c r="V13" s="159" t="s">
        <v>136</v>
      </c>
      <c r="W13" s="159" t="s">
        <v>136</v>
      </c>
      <c r="X13" s="159" t="s">
        <v>136</v>
      </c>
      <c r="Y13" s="159" t="s">
        <v>136</v>
      </c>
      <c r="Z13" s="159" t="s">
        <v>136</v>
      </c>
      <c r="AA13" s="159" t="s">
        <v>136</v>
      </c>
      <c r="AB13" s="159" t="s">
        <v>136</v>
      </c>
      <c r="AC13" s="159" t="s">
        <v>136</v>
      </c>
      <c r="AD13" s="162" t="s">
        <v>136</v>
      </c>
    </row>
    <row r="14" spans="1:30" s="9" customFormat="1" ht="9.75" customHeight="1">
      <c r="A14" s="26" t="s">
        <v>10</v>
      </c>
      <c r="B14" s="167">
        <v>286206</v>
      </c>
      <c r="C14" s="168">
        <v>280305</v>
      </c>
      <c r="D14" s="64">
        <f t="shared" si="0"/>
        <v>-5901</v>
      </c>
      <c r="E14" s="195">
        <f t="shared" si="1"/>
        <v>-0.020618016393786243</v>
      </c>
      <c r="F14" s="172">
        <v>952645</v>
      </c>
      <c r="G14" s="168">
        <v>879080</v>
      </c>
      <c r="H14" s="64">
        <f t="shared" si="2"/>
        <v>-73565</v>
      </c>
      <c r="I14" s="66">
        <f t="shared" si="3"/>
        <v>-0.07722184024479217</v>
      </c>
      <c r="J14" s="176">
        <v>31795</v>
      </c>
      <c r="K14" s="168">
        <v>33987</v>
      </c>
      <c r="L14" s="64">
        <f t="shared" si="4"/>
        <v>2192</v>
      </c>
      <c r="M14" s="195">
        <f t="shared" si="5"/>
        <v>0.0689416574933166</v>
      </c>
      <c r="N14" s="172">
        <v>100683</v>
      </c>
      <c r="O14" s="168">
        <v>98839</v>
      </c>
      <c r="P14" s="64">
        <f t="shared" si="6"/>
        <v>-1844</v>
      </c>
      <c r="Q14" s="66">
        <f t="shared" si="7"/>
        <v>-0.018314909170366378</v>
      </c>
      <c r="R14" s="23" t="s">
        <v>79</v>
      </c>
      <c r="S14" s="159" t="s">
        <v>136</v>
      </c>
      <c r="T14" s="159" t="s">
        <v>136</v>
      </c>
      <c r="U14" s="159" t="s">
        <v>136</v>
      </c>
      <c r="V14" s="159" t="s">
        <v>136</v>
      </c>
      <c r="W14" s="159" t="s">
        <v>136</v>
      </c>
      <c r="X14" s="159" t="s">
        <v>136</v>
      </c>
      <c r="Y14" s="159" t="s">
        <v>136</v>
      </c>
      <c r="Z14" s="159" t="s">
        <v>136</v>
      </c>
      <c r="AA14" s="159" t="s">
        <v>136</v>
      </c>
      <c r="AB14" s="159" t="s">
        <v>136</v>
      </c>
      <c r="AC14" s="159" t="s">
        <v>136</v>
      </c>
      <c r="AD14" s="162" t="s">
        <v>136</v>
      </c>
    </row>
    <row r="15" spans="1:30" s="9" customFormat="1" ht="9.75" customHeight="1">
      <c r="A15" s="26" t="s">
        <v>11</v>
      </c>
      <c r="B15" s="167">
        <v>221901</v>
      </c>
      <c r="C15" s="168">
        <v>217117</v>
      </c>
      <c r="D15" s="64">
        <f t="shared" si="0"/>
        <v>-4784</v>
      </c>
      <c r="E15" s="195">
        <f t="shared" si="1"/>
        <v>-0.02155916377123135</v>
      </c>
      <c r="F15" s="172">
        <v>826025</v>
      </c>
      <c r="G15" s="168">
        <v>842097</v>
      </c>
      <c r="H15" s="64">
        <f t="shared" si="2"/>
        <v>16072</v>
      </c>
      <c r="I15" s="66">
        <f t="shared" si="3"/>
        <v>0.019457038225235257</v>
      </c>
      <c r="J15" s="176">
        <v>26760</v>
      </c>
      <c r="K15" s="168">
        <v>31108</v>
      </c>
      <c r="L15" s="64">
        <f t="shared" si="4"/>
        <v>4348</v>
      </c>
      <c r="M15" s="195">
        <f t="shared" si="5"/>
        <v>0.16248131539611355</v>
      </c>
      <c r="N15" s="172">
        <v>103017</v>
      </c>
      <c r="O15" s="168">
        <v>114098</v>
      </c>
      <c r="P15" s="64">
        <f t="shared" si="6"/>
        <v>11081</v>
      </c>
      <c r="Q15" s="66">
        <f t="shared" si="7"/>
        <v>0.10756477086306138</v>
      </c>
      <c r="R15" s="23" t="s">
        <v>80</v>
      </c>
      <c r="S15" s="159" t="s">
        <v>136</v>
      </c>
      <c r="T15" s="159" t="s">
        <v>136</v>
      </c>
      <c r="U15" s="159" t="s">
        <v>136</v>
      </c>
      <c r="V15" s="159" t="s">
        <v>136</v>
      </c>
      <c r="W15" s="159" t="s">
        <v>136</v>
      </c>
      <c r="X15" s="159" t="s">
        <v>136</v>
      </c>
      <c r="Y15" s="159" t="s">
        <v>136</v>
      </c>
      <c r="Z15" s="159" t="s">
        <v>136</v>
      </c>
      <c r="AA15" s="159" t="s">
        <v>136</v>
      </c>
      <c r="AB15" s="159" t="s">
        <v>136</v>
      </c>
      <c r="AC15" s="159" t="s">
        <v>136</v>
      </c>
      <c r="AD15" s="162" t="s">
        <v>136</v>
      </c>
    </row>
    <row r="16" spans="1:30" s="9" customFormat="1" ht="9.75" customHeight="1">
      <c r="A16" s="26" t="s">
        <v>12</v>
      </c>
      <c r="B16" s="167">
        <v>9976</v>
      </c>
      <c r="C16" s="168">
        <v>9542</v>
      </c>
      <c r="D16" s="64">
        <f t="shared" si="0"/>
        <v>-434</v>
      </c>
      <c r="E16" s="195">
        <f t="shared" si="1"/>
        <v>-0.043504410585404996</v>
      </c>
      <c r="F16" s="172">
        <v>23967</v>
      </c>
      <c r="G16" s="168">
        <v>22272</v>
      </c>
      <c r="H16" s="64">
        <f t="shared" si="2"/>
        <v>-1695</v>
      </c>
      <c r="I16" s="66">
        <f t="shared" si="3"/>
        <v>-0.0707222430842408</v>
      </c>
      <c r="J16" s="176">
        <v>620</v>
      </c>
      <c r="K16" s="168">
        <v>827</v>
      </c>
      <c r="L16" s="64">
        <f t="shared" si="4"/>
        <v>207</v>
      </c>
      <c r="M16" s="195">
        <f t="shared" si="5"/>
        <v>0.3338709677419356</v>
      </c>
      <c r="N16" s="172">
        <v>1804</v>
      </c>
      <c r="O16" s="168">
        <v>1862</v>
      </c>
      <c r="P16" s="64">
        <f t="shared" si="6"/>
        <v>58</v>
      </c>
      <c r="Q16" s="66">
        <f t="shared" si="7"/>
        <v>0.03215077605321515</v>
      </c>
      <c r="R16" s="23" t="s">
        <v>91</v>
      </c>
      <c r="S16" s="159" t="s">
        <v>136</v>
      </c>
      <c r="T16" s="159" t="s">
        <v>136</v>
      </c>
      <c r="U16" s="159" t="s">
        <v>136</v>
      </c>
      <c r="V16" s="159" t="s">
        <v>136</v>
      </c>
      <c r="W16" s="159" t="s">
        <v>136</v>
      </c>
      <c r="X16" s="159" t="s">
        <v>136</v>
      </c>
      <c r="Y16" s="159" t="s">
        <v>136</v>
      </c>
      <c r="Z16" s="159" t="s">
        <v>136</v>
      </c>
      <c r="AA16" s="159" t="s">
        <v>136</v>
      </c>
      <c r="AB16" s="159" t="s">
        <v>136</v>
      </c>
      <c r="AC16" s="159" t="s">
        <v>136</v>
      </c>
      <c r="AD16" s="162" t="s">
        <v>136</v>
      </c>
    </row>
    <row r="17" spans="1:30" s="9" customFormat="1" ht="9.75" customHeight="1">
      <c r="A17" s="26" t="s">
        <v>13</v>
      </c>
      <c r="B17" s="167">
        <v>12917</v>
      </c>
      <c r="C17" s="168">
        <v>14052</v>
      </c>
      <c r="D17" s="64">
        <f t="shared" si="0"/>
        <v>1135</v>
      </c>
      <c r="E17" s="195">
        <f t="shared" si="1"/>
        <v>0.08786870016257642</v>
      </c>
      <c r="F17" s="172">
        <v>51089</v>
      </c>
      <c r="G17" s="168">
        <v>59660</v>
      </c>
      <c r="H17" s="64">
        <f t="shared" si="2"/>
        <v>8571</v>
      </c>
      <c r="I17" s="66">
        <f t="shared" si="3"/>
        <v>0.16776605531523425</v>
      </c>
      <c r="J17" s="176">
        <v>1604</v>
      </c>
      <c r="K17" s="168">
        <v>2530</v>
      </c>
      <c r="L17" s="64">
        <f t="shared" si="4"/>
        <v>926</v>
      </c>
      <c r="M17" s="195">
        <f t="shared" si="5"/>
        <v>0.5773067331670823</v>
      </c>
      <c r="N17" s="172">
        <v>4943</v>
      </c>
      <c r="O17" s="168">
        <v>9604</v>
      </c>
      <c r="P17" s="64">
        <f t="shared" si="6"/>
        <v>4661</v>
      </c>
      <c r="Q17" s="66">
        <f t="shared" si="7"/>
        <v>0.9429496257333603</v>
      </c>
      <c r="R17" s="23" t="s">
        <v>81</v>
      </c>
      <c r="S17" s="159" t="s">
        <v>136</v>
      </c>
      <c r="T17" s="159" t="s">
        <v>136</v>
      </c>
      <c r="U17" s="159" t="s">
        <v>136</v>
      </c>
      <c r="V17" s="159" t="s">
        <v>136</v>
      </c>
      <c r="W17" s="159" t="s">
        <v>136</v>
      </c>
      <c r="X17" s="159" t="s">
        <v>136</v>
      </c>
      <c r="Y17" s="159" t="s">
        <v>136</v>
      </c>
      <c r="Z17" s="159" t="s">
        <v>136</v>
      </c>
      <c r="AA17" s="159" t="s">
        <v>136</v>
      </c>
      <c r="AB17" s="159" t="s">
        <v>136</v>
      </c>
      <c r="AC17" s="159" t="s">
        <v>136</v>
      </c>
      <c r="AD17" s="162" t="s">
        <v>136</v>
      </c>
    </row>
    <row r="18" spans="1:30" s="9" customFormat="1" ht="9.75" customHeight="1">
      <c r="A18" s="26" t="s">
        <v>14</v>
      </c>
      <c r="B18" s="167">
        <v>5551</v>
      </c>
      <c r="C18" s="168">
        <v>1839</v>
      </c>
      <c r="D18" s="64">
        <f t="shared" si="0"/>
        <v>-3712</v>
      </c>
      <c r="E18" s="195">
        <f t="shared" si="1"/>
        <v>-0.6687083408394884</v>
      </c>
      <c r="F18" s="172">
        <v>27578</v>
      </c>
      <c r="G18" s="168">
        <v>7029</v>
      </c>
      <c r="H18" s="64">
        <f t="shared" si="2"/>
        <v>-20549</v>
      </c>
      <c r="I18" s="66">
        <f t="shared" si="3"/>
        <v>-0.7451229240699109</v>
      </c>
      <c r="J18" s="176">
        <v>1080</v>
      </c>
      <c r="K18" s="168">
        <v>983</v>
      </c>
      <c r="L18" s="64">
        <f t="shared" si="4"/>
        <v>-97</v>
      </c>
      <c r="M18" s="195">
        <f t="shared" si="5"/>
        <v>-0.08981481481481479</v>
      </c>
      <c r="N18" s="172">
        <v>3846</v>
      </c>
      <c r="O18" s="168">
        <v>2474</v>
      </c>
      <c r="P18" s="64">
        <f t="shared" si="6"/>
        <v>-1372</v>
      </c>
      <c r="Q18" s="66">
        <f t="shared" si="7"/>
        <v>-0.3567342693707748</v>
      </c>
      <c r="R18" s="23" t="s">
        <v>120</v>
      </c>
      <c r="S18" s="159" t="s">
        <v>136</v>
      </c>
      <c r="T18" s="159" t="s">
        <v>136</v>
      </c>
      <c r="U18" s="159" t="s">
        <v>136</v>
      </c>
      <c r="V18" s="159" t="s">
        <v>136</v>
      </c>
      <c r="W18" s="159" t="s">
        <v>136</v>
      </c>
      <c r="X18" s="159" t="s">
        <v>136</v>
      </c>
      <c r="Y18" s="159" t="s">
        <v>136</v>
      </c>
      <c r="Z18" s="159" t="s">
        <v>136</v>
      </c>
      <c r="AA18" s="159" t="s">
        <v>136</v>
      </c>
      <c r="AB18" s="159" t="s">
        <v>136</v>
      </c>
      <c r="AC18" s="159" t="s">
        <v>136</v>
      </c>
      <c r="AD18" s="162" t="s">
        <v>136</v>
      </c>
    </row>
    <row r="19" spans="1:30" s="9" customFormat="1" ht="9.75" customHeight="1">
      <c r="A19" s="206" t="s">
        <v>128</v>
      </c>
      <c r="B19" s="167">
        <v>3311</v>
      </c>
      <c r="C19" s="168">
        <v>651</v>
      </c>
      <c r="D19" s="64">
        <f t="shared" si="0"/>
        <v>-2660</v>
      </c>
      <c r="E19" s="195">
        <f t="shared" si="1"/>
        <v>-0.8033826638477801</v>
      </c>
      <c r="F19" s="172">
        <v>12254</v>
      </c>
      <c r="G19" s="168">
        <v>1833</v>
      </c>
      <c r="H19" s="64">
        <f t="shared" si="2"/>
        <v>-10421</v>
      </c>
      <c r="I19" s="66">
        <f t="shared" si="3"/>
        <v>-0.8504161906316305</v>
      </c>
      <c r="J19" s="176">
        <v>207</v>
      </c>
      <c r="K19" s="168">
        <v>139</v>
      </c>
      <c r="L19" s="64">
        <f t="shared" si="4"/>
        <v>-68</v>
      </c>
      <c r="M19" s="195">
        <f t="shared" si="5"/>
        <v>-0.3285024154589372</v>
      </c>
      <c r="N19" s="172">
        <v>619</v>
      </c>
      <c r="O19" s="168">
        <v>335</v>
      </c>
      <c r="P19" s="64">
        <f t="shared" si="6"/>
        <v>-284</v>
      </c>
      <c r="Q19" s="66">
        <f t="shared" si="7"/>
        <v>-0.4588045234248789</v>
      </c>
      <c r="R19" s="23" t="s">
        <v>121</v>
      </c>
      <c r="S19" s="159" t="s">
        <v>136</v>
      </c>
      <c r="T19" s="159" t="s">
        <v>136</v>
      </c>
      <c r="U19" s="159" t="s">
        <v>136</v>
      </c>
      <c r="V19" s="159" t="s">
        <v>136</v>
      </c>
      <c r="W19" s="159" t="s">
        <v>136</v>
      </c>
      <c r="X19" s="159" t="s">
        <v>136</v>
      </c>
      <c r="Y19" s="159" t="s">
        <v>136</v>
      </c>
      <c r="Z19" s="159" t="s">
        <v>136</v>
      </c>
      <c r="AA19" s="159" t="s">
        <v>136</v>
      </c>
      <c r="AB19" s="159" t="s">
        <v>136</v>
      </c>
      <c r="AC19" s="159" t="s">
        <v>136</v>
      </c>
      <c r="AD19" s="162" t="s">
        <v>136</v>
      </c>
    </row>
    <row r="20" spans="1:30" s="9" customFormat="1" ht="9.75" customHeight="1">
      <c r="A20" s="206" t="s">
        <v>129</v>
      </c>
      <c r="B20" s="167">
        <v>3105</v>
      </c>
      <c r="C20" s="168">
        <v>1422</v>
      </c>
      <c r="D20" s="64">
        <f t="shared" si="0"/>
        <v>-1683</v>
      </c>
      <c r="E20" s="195">
        <f t="shared" si="1"/>
        <v>-0.5420289855072464</v>
      </c>
      <c r="F20" s="172">
        <v>13688</v>
      </c>
      <c r="G20" s="168">
        <v>4585</v>
      </c>
      <c r="H20" s="64">
        <f t="shared" si="2"/>
        <v>-9103</v>
      </c>
      <c r="I20" s="66">
        <f t="shared" si="3"/>
        <v>-0.6650350672121567</v>
      </c>
      <c r="J20" s="176">
        <v>302</v>
      </c>
      <c r="K20" s="168">
        <v>286</v>
      </c>
      <c r="L20" s="64">
        <f t="shared" si="4"/>
        <v>-16</v>
      </c>
      <c r="M20" s="195">
        <f t="shared" si="5"/>
        <v>-0.052980132450331174</v>
      </c>
      <c r="N20" s="172">
        <v>942</v>
      </c>
      <c r="O20" s="168">
        <v>1051</v>
      </c>
      <c r="P20" s="64">
        <f t="shared" si="6"/>
        <v>109</v>
      </c>
      <c r="Q20" s="66">
        <f t="shared" si="7"/>
        <v>0.1157112526539279</v>
      </c>
      <c r="R20" s="23" t="s">
        <v>122</v>
      </c>
      <c r="S20" s="159" t="s">
        <v>136</v>
      </c>
      <c r="T20" s="159" t="s">
        <v>136</v>
      </c>
      <c r="U20" s="159" t="s">
        <v>136</v>
      </c>
      <c r="V20" s="159" t="s">
        <v>136</v>
      </c>
      <c r="W20" s="159" t="s">
        <v>136</v>
      </c>
      <c r="X20" s="159" t="s">
        <v>136</v>
      </c>
      <c r="Y20" s="159" t="s">
        <v>136</v>
      </c>
      <c r="Z20" s="159" t="s">
        <v>136</v>
      </c>
      <c r="AA20" s="159" t="s">
        <v>136</v>
      </c>
      <c r="AB20" s="159" t="s">
        <v>136</v>
      </c>
      <c r="AC20" s="159" t="s">
        <v>136</v>
      </c>
      <c r="AD20" s="162" t="s">
        <v>136</v>
      </c>
    </row>
    <row r="21" spans="1:30" s="9" customFormat="1" ht="9.75" customHeight="1">
      <c r="A21" s="26" t="s">
        <v>15</v>
      </c>
      <c r="B21" s="167">
        <v>19377</v>
      </c>
      <c r="C21" s="168">
        <v>2799</v>
      </c>
      <c r="D21" s="64">
        <f t="shared" si="0"/>
        <v>-16578</v>
      </c>
      <c r="E21" s="195">
        <f t="shared" si="1"/>
        <v>-0.8555503947979564</v>
      </c>
      <c r="F21" s="172">
        <v>117035</v>
      </c>
      <c r="G21" s="168">
        <v>11809</v>
      </c>
      <c r="H21" s="64">
        <f t="shared" si="2"/>
        <v>-105226</v>
      </c>
      <c r="I21" s="66">
        <f t="shared" si="3"/>
        <v>-0.8990985602597513</v>
      </c>
      <c r="J21" s="176">
        <v>862</v>
      </c>
      <c r="K21" s="168">
        <v>534</v>
      </c>
      <c r="L21" s="64">
        <f t="shared" si="4"/>
        <v>-328</v>
      </c>
      <c r="M21" s="195">
        <f t="shared" si="5"/>
        <v>-0.38051044083526686</v>
      </c>
      <c r="N21" s="172">
        <v>3451</v>
      </c>
      <c r="O21" s="168">
        <v>1341</v>
      </c>
      <c r="P21" s="64">
        <f t="shared" si="6"/>
        <v>-2110</v>
      </c>
      <c r="Q21" s="66">
        <f t="shared" si="7"/>
        <v>-0.6114169805853376</v>
      </c>
      <c r="R21" s="23" t="s">
        <v>82</v>
      </c>
      <c r="S21" s="159" t="s">
        <v>136</v>
      </c>
      <c r="T21" s="159" t="s">
        <v>136</v>
      </c>
      <c r="U21" s="159" t="s">
        <v>136</v>
      </c>
      <c r="V21" s="159" t="s">
        <v>136</v>
      </c>
      <c r="W21" s="159" t="s">
        <v>136</v>
      </c>
      <c r="X21" s="159" t="s">
        <v>136</v>
      </c>
      <c r="Y21" s="159" t="s">
        <v>136</v>
      </c>
      <c r="Z21" s="159" t="s">
        <v>136</v>
      </c>
      <c r="AA21" s="159" t="s">
        <v>136</v>
      </c>
      <c r="AB21" s="159" t="s">
        <v>136</v>
      </c>
      <c r="AC21" s="159" t="s">
        <v>136</v>
      </c>
      <c r="AD21" s="162" t="s">
        <v>136</v>
      </c>
    </row>
    <row r="22" spans="1:30" s="9" customFormat="1" ht="9.75" customHeight="1">
      <c r="A22" s="206" t="s">
        <v>130</v>
      </c>
      <c r="B22" s="167">
        <v>10039</v>
      </c>
      <c r="C22" s="168">
        <v>14010</v>
      </c>
      <c r="D22" s="64">
        <f t="shared" si="0"/>
        <v>3971</v>
      </c>
      <c r="E22" s="195">
        <f t="shared" si="1"/>
        <v>0.395557326426935</v>
      </c>
      <c r="F22" s="172">
        <v>29058</v>
      </c>
      <c r="G22" s="168">
        <v>38425</v>
      </c>
      <c r="H22" s="64">
        <f t="shared" si="2"/>
        <v>9367</v>
      </c>
      <c r="I22" s="66">
        <f t="shared" si="3"/>
        <v>0.32235528942115765</v>
      </c>
      <c r="J22" s="176">
        <v>1527</v>
      </c>
      <c r="K22" s="168">
        <v>1888</v>
      </c>
      <c r="L22" s="64">
        <f t="shared" si="4"/>
        <v>361</v>
      </c>
      <c r="M22" s="195">
        <f t="shared" si="5"/>
        <v>0.2364112639161755</v>
      </c>
      <c r="N22" s="172">
        <v>6406</v>
      </c>
      <c r="O22" s="168">
        <v>10613</v>
      </c>
      <c r="P22" s="64">
        <f t="shared" si="6"/>
        <v>4207</v>
      </c>
      <c r="Q22" s="66">
        <f t="shared" si="7"/>
        <v>0.6567280674367779</v>
      </c>
      <c r="R22" s="23" t="s">
        <v>92</v>
      </c>
      <c r="S22" s="159" t="s">
        <v>136</v>
      </c>
      <c r="T22" s="159" t="s">
        <v>136</v>
      </c>
      <c r="U22" s="159" t="s">
        <v>136</v>
      </c>
      <c r="V22" s="159" t="s">
        <v>136</v>
      </c>
      <c r="W22" s="159" t="s">
        <v>136</v>
      </c>
      <c r="X22" s="159" t="s">
        <v>136</v>
      </c>
      <c r="Y22" s="159" t="s">
        <v>136</v>
      </c>
      <c r="Z22" s="159" t="s">
        <v>136</v>
      </c>
      <c r="AA22" s="159" t="s">
        <v>136</v>
      </c>
      <c r="AB22" s="159" t="s">
        <v>136</v>
      </c>
      <c r="AC22" s="159" t="s">
        <v>136</v>
      </c>
      <c r="AD22" s="162" t="s">
        <v>136</v>
      </c>
    </row>
    <row r="23" spans="1:30" s="9" customFormat="1" ht="9.75" customHeight="1">
      <c r="A23" s="26" t="s">
        <v>16</v>
      </c>
      <c r="B23" s="167">
        <v>13773</v>
      </c>
      <c r="C23" s="168">
        <v>13053</v>
      </c>
      <c r="D23" s="64">
        <f t="shared" si="0"/>
        <v>-720</v>
      </c>
      <c r="E23" s="195">
        <f t="shared" si="1"/>
        <v>-0.05227619255064253</v>
      </c>
      <c r="F23" s="172">
        <v>67165</v>
      </c>
      <c r="G23" s="168">
        <v>44892</v>
      </c>
      <c r="H23" s="64">
        <f t="shared" si="2"/>
        <v>-22273</v>
      </c>
      <c r="I23" s="66">
        <f t="shared" si="3"/>
        <v>-0.33161616913571057</v>
      </c>
      <c r="J23" s="176">
        <v>1553</v>
      </c>
      <c r="K23" s="168">
        <v>2322</v>
      </c>
      <c r="L23" s="64">
        <f t="shared" si="4"/>
        <v>769</v>
      </c>
      <c r="M23" s="195">
        <f t="shared" si="5"/>
        <v>0.4951706374758531</v>
      </c>
      <c r="N23" s="172">
        <v>7911</v>
      </c>
      <c r="O23" s="168">
        <v>5636</v>
      </c>
      <c r="P23" s="64">
        <f t="shared" si="6"/>
        <v>-2275</v>
      </c>
      <c r="Q23" s="66">
        <f t="shared" si="7"/>
        <v>-0.2875742636834787</v>
      </c>
      <c r="R23" s="23" t="s">
        <v>83</v>
      </c>
      <c r="S23" s="159" t="s">
        <v>136</v>
      </c>
      <c r="T23" s="159" t="s">
        <v>136</v>
      </c>
      <c r="U23" s="159" t="s">
        <v>136</v>
      </c>
      <c r="V23" s="159" t="s">
        <v>136</v>
      </c>
      <c r="W23" s="159" t="s">
        <v>136</v>
      </c>
      <c r="X23" s="159" t="s">
        <v>136</v>
      </c>
      <c r="Y23" s="159" t="s">
        <v>136</v>
      </c>
      <c r="Z23" s="159" t="s">
        <v>136</v>
      </c>
      <c r="AA23" s="159" t="s">
        <v>136</v>
      </c>
      <c r="AB23" s="159" t="s">
        <v>136</v>
      </c>
      <c r="AC23" s="159" t="s">
        <v>136</v>
      </c>
      <c r="AD23" s="162" t="s">
        <v>136</v>
      </c>
    </row>
    <row r="24" spans="1:30" s="9" customFormat="1" ht="9.75" customHeight="1">
      <c r="A24" s="26" t="s">
        <v>17</v>
      </c>
      <c r="B24" s="167">
        <v>53545</v>
      </c>
      <c r="C24" s="168">
        <v>49164</v>
      </c>
      <c r="D24" s="64">
        <f aca="true" t="shared" si="8" ref="D24:D57">C24-B24</f>
        <v>-4381</v>
      </c>
      <c r="E24" s="195">
        <f aca="true" t="shared" si="9" ref="E24:E57">IF(B24&gt;0,C24/B24-1,C24)</f>
        <v>-0.08181903072182273</v>
      </c>
      <c r="F24" s="172">
        <v>181067</v>
      </c>
      <c r="G24" s="168">
        <v>168114</v>
      </c>
      <c r="H24" s="64">
        <f aca="true" t="shared" si="10" ref="H24:H57">G24-F24</f>
        <v>-12953</v>
      </c>
      <c r="I24" s="66">
        <f aca="true" t="shared" si="11" ref="I24:I57">IF(F24&gt;0,G24/F24-1,G24)</f>
        <v>-0.07153705534415433</v>
      </c>
      <c r="J24" s="176">
        <v>13529</v>
      </c>
      <c r="K24" s="168">
        <v>14101</v>
      </c>
      <c r="L24" s="64">
        <f aca="true" t="shared" si="12" ref="L24:L57">K24-J24</f>
        <v>572</v>
      </c>
      <c r="M24" s="195">
        <f aca="true" t="shared" si="13" ref="M24:M57">IF(J24&gt;0,K24/J24-1,K24)</f>
        <v>0.042279547638406356</v>
      </c>
      <c r="N24" s="172">
        <v>57543</v>
      </c>
      <c r="O24" s="168">
        <v>58133</v>
      </c>
      <c r="P24" s="64">
        <f aca="true" t="shared" si="14" ref="P24:P57">O24-N24</f>
        <v>590</v>
      </c>
      <c r="Q24" s="66">
        <f aca="true" t="shared" si="15" ref="Q24:Q57">IF(N24&gt;0,O24/N24-1,O24)</f>
        <v>0.010253201953321911</v>
      </c>
      <c r="R24" s="23" t="s">
        <v>84</v>
      </c>
      <c r="S24" s="159" t="s">
        <v>136</v>
      </c>
      <c r="T24" s="159" t="s">
        <v>136</v>
      </c>
      <c r="U24" s="159" t="s">
        <v>136</v>
      </c>
      <c r="V24" s="159" t="s">
        <v>136</v>
      </c>
      <c r="W24" s="159" t="s">
        <v>136</v>
      </c>
      <c r="X24" s="159" t="s">
        <v>136</v>
      </c>
      <c r="Y24" s="159" t="s">
        <v>136</v>
      </c>
      <c r="Z24" s="159" t="s">
        <v>136</v>
      </c>
      <c r="AA24" s="159" t="s">
        <v>136</v>
      </c>
      <c r="AB24" s="159" t="s">
        <v>136</v>
      </c>
      <c r="AC24" s="159" t="s">
        <v>136</v>
      </c>
      <c r="AD24" s="162" t="s">
        <v>136</v>
      </c>
    </row>
    <row r="25" spans="1:30" s="9" customFormat="1" ht="9.75" customHeight="1">
      <c r="A25" s="26" t="s">
        <v>18</v>
      </c>
      <c r="B25" s="167">
        <v>25748</v>
      </c>
      <c r="C25" s="168">
        <v>23662</v>
      </c>
      <c r="D25" s="64">
        <f t="shared" si="8"/>
        <v>-2086</v>
      </c>
      <c r="E25" s="195">
        <f t="shared" si="9"/>
        <v>-0.08101600124281494</v>
      </c>
      <c r="F25" s="172">
        <v>108495</v>
      </c>
      <c r="G25" s="168">
        <v>96750</v>
      </c>
      <c r="H25" s="64">
        <f t="shared" si="10"/>
        <v>-11745</v>
      </c>
      <c r="I25" s="66">
        <f t="shared" si="11"/>
        <v>-0.10825383658233101</v>
      </c>
      <c r="J25" s="176">
        <v>3169</v>
      </c>
      <c r="K25" s="168">
        <v>3961</v>
      </c>
      <c r="L25" s="64">
        <f t="shared" si="12"/>
        <v>792</v>
      </c>
      <c r="M25" s="195">
        <f t="shared" si="13"/>
        <v>0.24992111076049217</v>
      </c>
      <c r="N25" s="172">
        <v>13839</v>
      </c>
      <c r="O25" s="168">
        <v>14806</v>
      </c>
      <c r="P25" s="64">
        <f t="shared" si="14"/>
        <v>967</v>
      </c>
      <c r="Q25" s="66">
        <f t="shared" si="15"/>
        <v>0.06987499096755556</v>
      </c>
      <c r="R25" s="23" t="s">
        <v>85</v>
      </c>
      <c r="S25" s="159" t="s">
        <v>136</v>
      </c>
      <c r="T25" s="159" t="s">
        <v>136</v>
      </c>
      <c r="U25" s="159" t="s">
        <v>136</v>
      </c>
      <c r="V25" s="159" t="s">
        <v>136</v>
      </c>
      <c r="W25" s="159" t="s">
        <v>136</v>
      </c>
      <c r="X25" s="159" t="s">
        <v>136</v>
      </c>
      <c r="Y25" s="159" t="s">
        <v>136</v>
      </c>
      <c r="Z25" s="159" t="s">
        <v>136</v>
      </c>
      <c r="AA25" s="159" t="s">
        <v>136</v>
      </c>
      <c r="AB25" s="159" t="s">
        <v>136</v>
      </c>
      <c r="AC25" s="159" t="s">
        <v>136</v>
      </c>
      <c r="AD25" s="162" t="s">
        <v>136</v>
      </c>
    </row>
    <row r="26" spans="1:30" s="9" customFormat="1" ht="9.75" customHeight="1">
      <c r="A26" s="26" t="s">
        <v>19</v>
      </c>
      <c r="B26" s="167">
        <v>10682</v>
      </c>
      <c r="C26" s="168">
        <v>5862</v>
      </c>
      <c r="D26" s="64">
        <f t="shared" si="8"/>
        <v>-4820</v>
      </c>
      <c r="E26" s="195">
        <f t="shared" si="9"/>
        <v>-0.45122636210447487</v>
      </c>
      <c r="F26" s="172">
        <v>32666</v>
      </c>
      <c r="G26" s="168">
        <v>15409</v>
      </c>
      <c r="H26" s="64">
        <f t="shared" si="10"/>
        <v>-17257</v>
      </c>
      <c r="I26" s="66">
        <f t="shared" si="11"/>
        <v>-0.5282862915569706</v>
      </c>
      <c r="J26" s="176">
        <v>950</v>
      </c>
      <c r="K26" s="168">
        <v>780</v>
      </c>
      <c r="L26" s="64">
        <f t="shared" si="12"/>
        <v>-170</v>
      </c>
      <c r="M26" s="195">
        <f t="shared" si="13"/>
        <v>-0.17894736842105263</v>
      </c>
      <c r="N26" s="172">
        <v>2708</v>
      </c>
      <c r="O26" s="168">
        <v>2311</v>
      </c>
      <c r="P26" s="64">
        <f t="shared" si="14"/>
        <v>-397</v>
      </c>
      <c r="Q26" s="66">
        <f t="shared" si="15"/>
        <v>-0.146602658788774</v>
      </c>
      <c r="R26" s="23" t="s">
        <v>86</v>
      </c>
      <c r="S26" s="159" t="s">
        <v>136</v>
      </c>
      <c r="T26" s="159" t="s">
        <v>136</v>
      </c>
      <c r="U26" s="159" t="s">
        <v>136</v>
      </c>
      <c r="V26" s="159" t="s">
        <v>136</v>
      </c>
      <c r="W26" s="159" t="s">
        <v>136</v>
      </c>
      <c r="X26" s="159" t="s">
        <v>136</v>
      </c>
      <c r="Y26" s="159" t="s">
        <v>136</v>
      </c>
      <c r="Z26" s="159" t="s">
        <v>136</v>
      </c>
      <c r="AA26" s="159" t="s">
        <v>136</v>
      </c>
      <c r="AB26" s="159" t="s">
        <v>136</v>
      </c>
      <c r="AC26" s="159" t="s">
        <v>136</v>
      </c>
      <c r="AD26" s="162" t="s">
        <v>136</v>
      </c>
    </row>
    <row r="27" spans="1:30" s="9" customFormat="1" ht="9.75" customHeight="1">
      <c r="A27" s="26" t="s">
        <v>20</v>
      </c>
      <c r="B27" s="167">
        <v>101006</v>
      </c>
      <c r="C27" s="168">
        <v>92845</v>
      </c>
      <c r="D27" s="64">
        <f t="shared" si="8"/>
        <v>-8161</v>
      </c>
      <c r="E27" s="195">
        <f t="shared" si="9"/>
        <v>-0.08079718036552286</v>
      </c>
      <c r="F27" s="172">
        <v>377075</v>
      </c>
      <c r="G27" s="168">
        <v>362834</v>
      </c>
      <c r="H27" s="64">
        <f t="shared" si="10"/>
        <v>-14241</v>
      </c>
      <c r="I27" s="66">
        <f t="shared" si="11"/>
        <v>-0.03776702247563479</v>
      </c>
      <c r="J27" s="176">
        <v>10164</v>
      </c>
      <c r="K27" s="168">
        <v>10472</v>
      </c>
      <c r="L27" s="64">
        <f t="shared" si="12"/>
        <v>308</v>
      </c>
      <c r="M27" s="195">
        <f t="shared" si="13"/>
        <v>0.030303030303030276</v>
      </c>
      <c r="N27" s="172">
        <v>39872</v>
      </c>
      <c r="O27" s="168">
        <v>38062</v>
      </c>
      <c r="P27" s="64">
        <f t="shared" si="14"/>
        <v>-1810</v>
      </c>
      <c r="Q27" s="66">
        <f t="shared" si="15"/>
        <v>-0.045395264847511996</v>
      </c>
      <c r="R27" s="23" t="s">
        <v>105</v>
      </c>
      <c r="S27" s="159" t="s">
        <v>136</v>
      </c>
      <c r="T27" s="159" t="s">
        <v>136</v>
      </c>
      <c r="U27" s="159" t="s">
        <v>136</v>
      </c>
      <c r="V27" s="159" t="s">
        <v>136</v>
      </c>
      <c r="W27" s="159" t="s">
        <v>136</v>
      </c>
      <c r="X27" s="159" t="s">
        <v>136</v>
      </c>
      <c r="Y27" s="159" t="s">
        <v>136</v>
      </c>
      <c r="Z27" s="159" t="s">
        <v>136</v>
      </c>
      <c r="AA27" s="159" t="s">
        <v>136</v>
      </c>
      <c r="AB27" s="159" t="s">
        <v>136</v>
      </c>
      <c r="AC27" s="159" t="s">
        <v>136</v>
      </c>
      <c r="AD27" s="162" t="s">
        <v>136</v>
      </c>
    </row>
    <row r="28" spans="1:30" s="9" customFormat="1" ht="9.75" customHeight="1">
      <c r="A28" s="26" t="s">
        <v>21</v>
      </c>
      <c r="B28" s="167">
        <v>7868</v>
      </c>
      <c r="C28" s="168">
        <v>5736</v>
      </c>
      <c r="D28" s="64">
        <f t="shared" si="8"/>
        <v>-2132</v>
      </c>
      <c r="E28" s="195">
        <f t="shared" si="9"/>
        <v>-0.27097102186070154</v>
      </c>
      <c r="F28" s="172">
        <v>28030</v>
      </c>
      <c r="G28" s="168">
        <v>22823</v>
      </c>
      <c r="H28" s="64">
        <f t="shared" si="10"/>
        <v>-5207</v>
      </c>
      <c r="I28" s="66">
        <f t="shared" si="11"/>
        <v>-0.18576525151623258</v>
      </c>
      <c r="J28" s="176">
        <v>2936</v>
      </c>
      <c r="K28" s="168">
        <v>2753</v>
      </c>
      <c r="L28" s="64">
        <f t="shared" si="12"/>
        <v>-183</v>
      </c>
      <c r="M28" s="195">
        <f t="shared" si="13"/>
        <v>-0.06232970027247953</v>
      </c>
      <c r="N28" s="172">
        <v>15111</v>
      </c>
      <c r="O28" s="168">
        <v>11726</v>
      </c>
      <c r="P28" s="64">
        <f t="shared" si="14"/>
        <v>-3385</v>
      </c>
      <c r="Q28" s="66">
        <f t="shared" si="15"/>
        <v>-0.22400900006617697</v>
      </c>
      <c r="R28" s="23" t="s">
        <v>87</v>
      </c>
      <c r="S28" s="159" t="s">
        <v>136</v>
      </c>
      <c r="T28" s="159" t="s">
        <v>136</v>
      </c>
      <c r="U28" s="159" t="s">
        <v>136</v>
      </c>
      <c r="V28" s="159" t="s">
        <v>136</v>
      </c>
      <c r="W28" s="159" t="s">
        <v>136</v>
      </c>
      <c r="X28" s="159" t="s">
        <v>136</v>
      </c>
      <c r="Y28" s="159" t="s">
        <v>136</v>
      </c>
      <c r="Z28" s="159" t="s">
        <v>136</v>
      </c>
      <c r="AA28" s="159" t="s">
        <v>136</v>
      </c>
      <c r="AB28" s="159" t="s">
        <v>136</v>
      </c>
      <c r="AC28" s="159" t="s">
        <v>136</v>
      </c>
      <c r="AD28" s="162" t="s">
        <v>136</v>
      </c>
    </row>
    <row r="29" spans="1:30" s="9" customFormat="1" ht="9.75" customHeight="1">
      <c r="A29" s="206" t="s">
        <v>131</v>
      </c>
      <c r="B29" s="167">
        <v>7352</v>
      </c>
      <c r="C29" s="168">
        <v>7055</v>
      </c>
      <c r="D29" s="64">
        <f t="shared" si="8"/>
        <v>-297</v>
      </c>
      <c r="E29" s="195">
        <f t="shared" si="9"/>
        <v>-0.0403971708378672</v>
      </c>
      <c r="F29" s="172">
        <v>24305</v>
      </c>
      <c r="G29" s="168">
        <v>26384</v>
      </c>
      <c r="H29" s="64">
        <f t="shared" si="10"/>
        <v>2079</v>
      </c>
      <c r="I29" s="66">
        <f t="shared" si="11"/>
        <v>0.08553795515326068</v>
      </c>
      <c r="J29" s="176">
        <v>783</v>
      </c>
      <c r="K29" s="168">
        <v>982</v>
      </c>
      <c r="L29" s="64">
        <f t="shared" si="12"/>
        <v>199</v>
      </c>
      <c r="M29" s="195">
        <f t="shared" si="13"/>
        <v>0.25415070242656457</v>
      </c>
      <c r="N29" s="172">
        <v>3714</v>
      </c>
      <c r="O29" s="168">
        <v>6777</v>
      </c>
      <c r="P29" s="64">
        <f t="shared" si="14"/>
        <v>3063</v>
      </c>
      <c r="Q29" s="66">
        <f t="shared" si="15"/>
        <v>0.8247172859450727</v>
      </c>
      <c r="R29" s="23" t="s">
        <v>93</v>
      </c>
      <c r="S29" s="159" t="s">
        <v>136</v>
      </c>
      <c r="T29" s="159" t="s">
        <v>136</v>
      </c>
      <c r="U29" s="159" t="s">
        <v>136</v>
      </c>
      <c r="V29" s="159" t="s">
        <v>136</v>
      </c>
      <c r="W29" s="159" t="s">
        <v>136</v>
      </c>
      <c r="X29" s="159" t="s">
        <v>136</v>
      </c>
      <c r="Y29" s="159" t="s">
        <v>136</v>
      </c>
      <c r="Z29" s="159" t="s">
        <v>136</v>
      </c>
      <c r="AA29" s="159" t="s">
        <v>136</v>
      </c>
      <c r="AB29" s="159" t="s">
        <v>136</v>
      </c>
      <c r="AC29" s="159" t="s">
        <v>136</v>
      </c>
      <c r="AD29" s="162" t="s">
        <v>136</v>
      </c>
    </row>
    <row r="30" spans="1:30" s="9" customFormat="1" ht="9.75" customHeight="1">
      <c r="A30" s="26" t="s">
        <v>22</v>
      </c>
      <c r="B30" s="167">
        <v>35588</v>
      </c>
      <c r="C30" s="168">
        <v>33459</v>
      </c>
      <c r="D30" s="64">
        <f t="shared" si="8"/>
        <v>-2129</v>
      </c>
      <c r="E30" s="195">
        <f t="shared" si="9"/>
        <v>-0.05982353602337864</v>
      </c>
      <c r="F30" s="172">
        <v>222854</v>
      </c>
      <c r="G30" s="168">
        <v>212687</v>
      </c>
      <c r="H30" s="64">
        <f t="shared" si="10"/>
        <v>-10167</v>
      </c>
      <c r="I30" s="66">
        <f t="shared" si="11"/>
        <v>-0.04562179723047377</v>
      </c>
      <c r="J30" s="176">
        <v>841</v>
      </c>
      <c r="K30" s="168">
        <v>1193</v>
      </c>
      <c r="L30" s="64">
        <f t="shared" si="12"/>
        <v>352</v>
      </c>
      <c r="M30" s="195">
        <f t="shared" si="13"/>
        <v>0.41854934601664695</v>
      </c>
      <c r="N30" s="172">
        <v>6522</v>
      </c>
      <c r="O30" s="168">
        <v>5405</v>
      </c>
      <c r="P30" s="64">
        <f t="shared" si="14"/>
        <v>-1117</v>
      </c>
      <c r="Q30" s="66">
        <f t="shared" si="15"/>
        <v>-0.17126648267402633</v>
      </c>
      <c r="R30" s="23" t="s">
        <v>104</v>
      </c>
      <c r="S30" s="159" t="s">
        <v>136</v>
      </c>
      <c r="T30" s="159" t="s">
        <v>136</v>
      </c>
      <c r="U30" s="159" t="s">
        <v>136</v>
      </c>
      <c r="V30" s="159" t="s">
        <v>136</v>
      </c>
      <c r="W30" s="159" t="s">
        <v>136</v>
      </c>
      <c r="X30" s="159" t="s">
        <v>136</v>
      </c>
      <c r="Y30" s="159" t="s">
        <v>136</v>
      </c>
      <c r="Z30" s="159" t="s">
        <v>136</v>
      </c>
      <c r="AA30" s="159" t="s">
        <v>136</v>
      </c>
      <c r="AB30" s="159" t="s">
        <v>136</v>
      </c>
      <c r="AC30" s="159" t="s">
        <v>136</v>
      </c>
      <c r="AD30" s="162" t="s">
        <v>136</v>
      </c>
    </row>
    <row r="31" spans="1:30" s="9" customFormat="1" ht="9.75" customHeight="1">
      <c r="A31" s="26" t="s">
        <v>23</v>
      </c>
      <c r="B31" s="167">
        <v>4223</v>
      </c>
      <c r="C31" s="168">
        <v>3577</v>
      </c>
      <c r="D31" s="64">
        <f t="shared" si="8"/>
        <v>-646</v>
      </c>
      <c r="E31" s="195">
        <f t="shared" si="9"/>
        <v>-0.15297182098034567</v>
      </c>
      <c r="F31" s="172">
        <v>27145</v>
      </c>
      <c r="G31" s="168">
        <v>22863</v>
      </c>
      <c r="H31" s="64">
        <f t="shared" si="10"/>
        <v>-4282</v>
      </c>
      <c r="I31" s="66">
        <f t="shared" si="11"/>
        <v>-0.15774544114938294</v>
      </c>
      <c r="J31" s="176">
        <v>1307</v>
      </c>
      <c r="K31" s="168">
        <v>997</v>
      </c>
      <c r="L31" s="64">
        <f t="shared" si="12"/>
        <v>-310</v>
      </c>
      <c r="M31" s="195">
        <f t="shared" si="13"/>
        <v>-0.23718439173680184</v>
      </c>
      <c r="N31" s="172">
        <v>7851</v>
      </c>
      <c r="O31" s="168">
        <v>4316</v>
      </c>
      <c r="P31" s="64">
        <f t="shared" si="14"/>
        <v>-3535</v>
      </c>
      <c r="Q31" s="66">
        <f t="shared" si="15"/>
        <v>-0.4502611132339829</v>
      </c>
      <c r="R31" s="23" t="s">
        <v>95</v>
      </c>
      <c r="S31" s="159" t="s">
        <v>136</v>
      </c>
      <c r="T31" s="159" t="s">
        <v>136</v>
      </c>
      <c r="U31" s="159" t="s">
        <v>136</v>
      </c>
      <c r="V31" s="159" t="s">
        <v>136</v>
      </c>
      <c r="W31" s="159" t="s">
        <v>136</v>
      </c>
      <c r="X31" s="159" t="s">
        <v>136</v>
      </c>
      <c r="Y31" s="159" t="s">
        <v>136</v>
      </c>
      <c r="Z31" s="159" t="s">
        <v>136</v>
      </c>
      <c r="AA31" s="159" t="s">
        <v>136</v>
      </c>
      <c r="AB31" s="159" t="s">
        <v>136</v>
      </c>
      <c r="AC31" s="159" t="s">
        <v>136</v>
      </c>
      <c r="AD31" s="162" t="s">
        <v>136</v>
      </c>
    </row>
    <row r="32" spans="1:30" s="9" customFormat="1" ht="9.75" customHeight="1">
      <c r="A32" s="26" t="s">
        <v>24</v>
      </c>
      <c r="B32" s="167">
        <v>6399</v>
      </c>
      <c r="C32" s="168">
        <v>5994</v>
      </c>
      <c r="D32" s="64">
        <f t="shared" si="8"/>
        <v>-405</v>
      </c>
      <c r="E32" s="195">
        <f t="shared" si="9"/>
        <v>-0.06329113924050633</v>
      </c>
      <c r="F32" s="172">
        <v>18723</v>
      </c>
      <c r="G32" s="168">
        <v>19160</v>
      </c>
      <c r="H32" s="64">
        <f t="shared" si="10"/>
        <v>437</v>
      </c>
      <c r="I32" s="66">
        <f t="shared" si="11"/>
        <v>0.02334027666506433</v>
      </c>
      <c r="J32" s="176">
        <v>1064</v>
      </c>
      <c r="K32" s="168">
        <v>1706</v>
      </c>
      <c r="L32" s="64">
        <f t="shared" si="12"/>
        <v>642</v>
      </c>
      <c r="M32" s="195">
        <f t="shared" si="13"/>
        <v>0.6033834586466165</v>
      </c>
      <c r="N32" s="172">
        <v>3556</v>
      </c>
      <c r="O32" s="168">
        <v>4693</v>
      </c>
      <c r="P32" s="64">
        <f t="shared" si="14"/>
        <v>1137</v>
      </c>
      <c r="Q32" s="66">
        <f t="shared" si="15"/>
        <v>0.31974128233970744</v>
      </c>
      <c r="R32" s="23" t="s">
        <v>94</v>
      </c>
      <c r="S32" s="159" t="s">
        <v>136</v>
      </c>
      <c r="T32" s="159" t="s">
        <v>136</v>
      </c>
      <c r="U32" s="159" t="s">
        <v>136</v>
      </c>
      <c r="V32" s="159" t="s">
        <v>136</v>
      </c>
      <c r="W32" s="159" t="s">
        <v>136</v>
      </c>
      <c r="X32" s="159" t="s">
        <v>136</v>
      </c>
      <c r="Y32" s="159" t="s">
        <v>136</v>
      </c>
      <c r="Z32" s="159" t="s">
        <v>136</v>
      </c>
      <c r="AA32" s="159" t="s">
        <v>136</v>
      </c>
      <c r="AB32" s="159" t="s">
        <v>136</v>
      </c>
      <c r="AC32" s="159" t="s">
        <v>136</v>
      </c>
      <c r="AD32" s="162" t="s">
        <v>136</v>
      </c>
    </row>
    <row r="33" spans="1:30" s="9" customFormat="1" ht="9.75" customHeight="1">
      <c r="A33" s="26" t="s">
        <v>25</v>
      </c>
      <c r="B33" s="167">
        <v>88657</v>
      </c>
      <c r="C33" s="168">
        <v>86679</v>
      </c>
      <c r="D33" s="64">
        <f t="shared" si="8"/>
        <v>-1978</v>
      </c>
      <c r="E33" s="195">
        <f t="shared" si="9"/>
        <v>-0.02231070304657279</v>
      </c>
      <c r="F33" s="172">
        <v>188134</v>
      </c>
      <c r="G33" s="168">
        <v>191647</v>
      </c>
      <c r="H33" s="64">
        <f t="shared" si="10"/>
        <v>3513</v>
      </c>
      <c r="I33" s="66">
        <f t="shared" si="11"/>
        <v>0.018672860833235827</v>
      </c>
      <c r="J33" s="176">
        <v>9181</v>
      </c>
      <c r="K33" s="168">
        <v>9103</v>
      </c>
      <c r="L33" s="64">
        <f t="shared" si="12"/>
        <v>-78</v>
      </c>
      <c r="M33" s="195">
        <f t="shared" si="13"/>
        <v>-0.00849580655701998</v>
      </c>
      <c r="N33" s="172">
        <v>24137</v>
      </c>
      <c r="O33" s="168">
        <v>21458</v>
      </c>
      <c r="P33" s="64">
        <f t="shared" si="14"/>
        <v>-2679</v>
      </c>
      <c r="Q33" s="66">
        <f t="shared" si="15"/>
        <v>-0.110991423954924</v>
      </c>
      <c r="R33" s="23" t="s">
        <v>96</v>
      </c>
      <c r="S33" s="159" t="s">
        <v>136</v>
      </c>
      <c r="T33" s="159" t="s">
        <v>136</v>
      </c>
      <c r="U33" s="159" t="s">
        <v>136</v>
      </c>
      <c r="V33" s="159" t="s">
        <v>136</v>
      </c>
      <c r="W33" s="159" t="s">
        <v>136</v>
      </c>
      <c r="X33" s="159" t="s">
        <v>136</v>
      </c>
      <c r="Y33" s="159" t="s">
        <v>136</v>
      </c>
      <c r="Z33" s="159" t="s">
        <v>136</v>
      </c>
      <c r="AA33" s="159" t="s">
        <v>136</v>
      </c>
      <c r="AB33" s="159" t="s">
        <v>136</v>
      </c>
      <c r="AC33" s="159" t="s">
        <v>136</v>
      </c>
      <c r="AD33" s="162" t="s">
        <v>136</v>
      </c>
    </row>
    <row r="34" spans="1:30" s="9" customFormat="1" ht="9.75" customHeight="1">
      <c r="A34" s="26" t="s">
        <v>26</v>
      </c>
      <c r="B34" s="167">
        <v>25912</v>
      </c>
      <c r="C34" s="168">
        <v>19848</v>
      </c>
      <c r="D34" s="64">
        <f t="shared" si="8"/>
        <v>-6064</v>
      </c>
      <c r="E34" s="195">
        <f t="shared" si="9"/>
        <v>-0.23402284655757954</v>
      </c>
      <c r="F34" s="172">
        <v>121445</v>
      </c>
      <c r="G34" s="168">
        <v>95537</v>
      </c>
      <c r="H34" s="64">
        <f t="shared" si="10"/>
        <v>-25908</v>
      </c>
      <c r="I34" s="66">
        <f t="shared" si="11"/>
        <v>-0.2133311375519783</v>
      </c>
      <c r="J34" s="176">
        <v>3271</v>
      </c>
      <c r="K34" s="168">
        <v>3819</v>
      </c>
      <c r="L34" s="64">
        <f t="shared" si="12"/>
        <v>548</v>
      </c>
      <c r="M34" s="195">
        <f t="shared" si="13"/>
        <v>0.16753286456741057</v>
      </c>
      <c r="N34" s="172">
        <v>16999</v>
      </c>
      <c r="O34" s="168">
        <v>21324</v>
      </c>
      <c r="P34" s="64">
        <f t="shared" si="14"/>
        <v>4325</v>
      </c>
      <c r="Q34" s="66">
        <f t="shared" si="15"/>
        <v>0.25442673098417545</v>
      </c>
      <c r="R34" s="23" t="s">
        <v>97</v>
      </c>
      <c r="S34" s="159" t="s">
        <v>136</v>
      </c>
      <c r="T34" s="159" t="s">
        <v>136</v>
      </c>
      <c r="U34" s="159" t="s">
        <v>136</v>
      </c>
      <c r="V34" s="159" t="s">
        <v>136</v>
      </c>
      <c r="W34" s="159" t="s">
        <v>136</v>
      </c>
      <c r="X34" s="159" t="s">
        <v>136</v>
      </c>
      <c r="Y34" s="159" t="s">
        <v>136</v>
      </c>
      <c r="Z34" s="159" t="s">
        <v>136</v>
      </c>
      <c r="AA34" s="159" t="s">
        <v>136</v>
      </c>
      <c r="AB34" s="159" t="s">
        <v>136</v>
      </c>
      <c r="AC34" s="159" t="s">
        <v>136</v>
      </c>
      <c r="AD34" s="162" t="s">
        <v>136</v>
      </c>
    </row>
    <row r="35" spans="1:30" s="9" customFormat="1" ht="9.75" customHeight="1">
      <c r="A35" s="26" t="s">
        <v>27</v>
      </c>
      <c r="B35" s="167">
        <v>44761</v>
      </c>
      <c r="C35" s="168">
        <v>46609</v>
      </c>
      <c r="D35" s="64">
        <f t="shared" si="8"/>
        <v>1848</v>
      </c>
      <c r="E35" s="195">
        <f t="shared" si="9"/>
        <v>0.041285940886039096</v>
      </c>
      <c r="F35" s="172">
        <v>146630</v>
      </c>
      <c r="G35" s="168">
        <v>150549</v>
      </c>
      <c r="H35" s="64">
        <f t="shared" si="10"/>
        <v>3919</v>
      </c>
      <c r="I35" s="66">
        <f t="shared" si="11"/>
        <v>0.026727136329536938</v>
      </c>
      <c r="J35" s="176">
        <v>6706</v>
      </c>
      <c r="K35" s="168">
        <v>8153</v>
      </c>
      <c r="L35" s="64">
        <f t="shared" si="12"/>
        <v>1447</v>
      </c>
      <c r="M35" s="195">
        <f t="shared" si="13"/>
        <v>0.21577691619445272</v>
      </c>
      <c r="N35" s="172">
        <v>21804</v>
      </c>
      <c r="O35" s="168">
        <v>27613</v>
      </c>
      <c r="P35" s="64">
        <f t="shared" si="14"/>
        <v>5809</v>
      </c>
      <c r="Q35" s="66">
        <f t="shared" si="15"/>
        <v>0.2664190056870299</v>
      </c>
      <c r="R35" s="23" t="s">
        <v>88</v>
      </c>
      <c r="S35" s="159" t="s">
        <v>136</v>
      </c>
      <c r="T35" s="159" t="s">
        <v>136</v>
      </c>
      <c r="U35" s="159" t="s">
        <v>136</v>
      </c>
      <c r="V35" s="159" t="s">
        <v>136</v>
      </c>
      <c r="W35" s="159" t="s">
        <v>136</v>
      </c>
      <c r="X35" s="159" t="s">
        <v>136</v>
      </c>
      <c r="Y35" s="159" t="s">
        <v>136</v>
      </c>
      <c r="Z35" s="159" t="s">
        <v>136</v>
      </c>
      <c r="AA35" s="159" t="s">
        <v>136</v>
      </c>
      <c r="AB35" s="159" t="s">
        <v>136</v>
      </c>
      <c r="AC35" s="159" t="s">
        <v>136</v>
      </c>
      <c r="AD35" s="162" t="s">
        <v>136</v>
      </c>
    </row>
    <row r="36" spans="1:30" s="9" customFormat="1" ht="9.75" customHeight="1">
      <c r="A36" s="26" t="s">
        <v>28</v>
      </c>
      <c r="B36" s="167">
        <v>2692</v>
      </c>
      <c r="C36" s="168">
        <v>2737</v>
      </c>
      <c r="D36" s="64">
        <f t="shared" si="8"/>
        <v>45</v>
      </c>
      <c r="E36" s="195">
        <f t="shared" si="9"/>
        <v>0.016716196136701278</v>
      </c>
      <c r="F36" s="172">
        <v>7931</v>
      </c>
      <c r="G36" s="168">
        <v>7509</v>
      </c>
      <c r="H36" s="64">
        <f t="shared" si="10"/>
        <v>-422</v>
      </c>
      <c r="I36" s="66">
        <f t="shared" si="11"/>
        <v>-0.05320892699533475</v>
      </c>
      <c r="J36" s="176">
        <v>213</v>
      </c>
      <c r="K36" s="168">
        <v>365</v>
      </c>
      <c r="L36" s="64">
        <f t="shared" si="12"/>
        <v>152</v>
      </c>
      <c r="M36" s="195">
        <f t="shared" si="13"/>
        <v>0.7136150234741785</v>
      </c>
      <c r="N36" s="172">
        <v>1122</v>
      </c>
      <c r="O36" s="168">
        <v>849</v>
      </c>
      <c r="P36" s="64">
        <f t="shared" si="14"/>
        <v>-273</v>
      </c>
      <c r="Q36" s="66">
        <f t="shared" si="15"/>
        <v>-0.24331550802139035</v>
      </c>
      <c r="R36" s="23" t="s">
        <v>98</v>
      </c>
      <c r="S36" s="159" t="s">
        <v>136</v>
      </c>
      <c r="T36" s="159" t="s">
        <v>136</v>
      </c>
      <c r="U36" s="159" t="s">
        <v>136</v>
      </c>
      <c r="V36" s="159" t="s">
        <v>136</v>
      </c>
      <c r="W36" s="159" t="s">
        <v>136</v>
      </c>
      <c r="X36" s="159" t="s">
        <v>136</v>
      </c>
      <c r="Y36" s="159" t="s">
        <v>136</v>
      </c>
      <c r="Z36" s="159" t="s">
        <v>136</v>
      </c>
      <c r="AA36" s="159" t="s">
        <v>136</v>
      </c>
      <c r="AB36" s="159" t="s">
        <v>136</v>
      </c>
      <c r="AC36" s="159" t="s">
        <v>136</v>
      </c>
      <c r="AD36" s="162" t="s">
        <v>136</v>
      </c>
    </row>
    <row r="37" spans="1:30" s="9" customFormat="1" ht="9.75" customHeight="1">
      <c r="A37" s="206" t="s">
        <v>132</v>
      </c>
      <c r="B37" s="167">
        <v>2516</v>
      </c>
      <c r="C37" s="168">
        <v>1738</v>
      </c>
      <c r="D37" s="64">
        <f t="shared" si="8"/>
        <v>-778</v>
      </c>
      <c r="E37" s="195">
        <f t="shared" si="9"/>
        <v>-0.30922098569157397</v>
      </c>
      <c r="F37" s="172">
        <v>8270</v>
      </c>
      <c r="G37" s="168">
        <v>7490</v>
      </c>
      <c r="H37" s="64">
        <f t="shared" si="10"/>
        <v>-780</v>
      </c>
      <c r="I37" s="66">
        <f t="shared" si="11"/>
        <v>-0.09431680773881501</v>
      </c>
      <c r="J37" s="176">
        <v>243</v>
      </c>
      <c r="K37" s="168">
        <v>147</v>
      </c>
      <c r="L37" s="64">
        <f t="shared" si="12"/>
        <v>-96</v>
      </c>
      <c r="M37" s="195">
        <f t="shared" si="13"/>
        <v>-0.3950617283950617</v>
      </c>
      <c r="N37" s="172">
        <v>1284</v>
      </c>
      <c r="O37" s="168">
        <v>985</v>
      </c>
      <c r="P37" s="64">
        <f t="shared" si="14"/>
        <v>-299</v>
      </c>
      <c r="Q37" s="66">
        <f t="shared" si="15"/>
        <v>-0.23286604361370722</v>
      </c>
      <c r="R37" s="32" t="s">
        <v>99</v>
      </c>
      <c r="S37" s="163" t="s">
        <v>136</v>
      </c>
      <c r="T37" s="163" t="s">
        <v>136</v>
      </c>
      <c r="U37" s="163" t="s">
        <v>136</v>
      </c>
      <c r="V37" s="163" t="s">
        <v>136</v>
      </c>
      <c r="W37" s="163" t="s">
        <v>136</v>
      </c>
      <c r="X37" s="163" t="s">
        <v>136</v>
      </c>
      <c r="Y37" s="163" t="s">
        <v>136</v>
      </c>
      <c r="Z37" s="163" t="s">
        <v>136</v>
      </c>
      <c r="AA37" s="163" t="s">
        <v>136</v>
      </c>
      <c r="AB37" s="163" t="s">
        <v>136</v>
      </c>
      <c r="AC37" s="163" t="s">
        <v>136</v>
      </c>
      <c r="AD37" s="164" t="s">
        <v>136</v>
      </c>
    </row>
    <row r="38" spans="1:30" s="9" customFormat="1" ht="9.75" customHeight="1">
      <c r="A38" s="26" t="s">
        <v>29</v>
      </c>
      <c r="B38" s="167">
        <v>9899</v>
      </c>
      <c r="C38" s="168">
        <v>7839</v>
      </c>
      <c r="D38" s="64">
        <f t="shared" si="8"/>
        <v>-2060</v>
      </c>
      <c r="E38" s="195">
        <f t="shared" si="9"/>
        <v>-0.208101828467522</v>
      </c>
      <c r="F38" s="172">
        <v>39669</v>
      </c>
      <c r="G38" s="168">
        <v>29432</v>
      </c>
      <c r="H38" s="64">
        <f t="shared" si="10"/>
        <v>-10237</v>
      </c>
      <c r="I38" s="66">
        <f t="shared" si="11"/>
        <v>-0.25806045022561697</v>
      </c>
      <c r="J38" s="176">
        <v>1092</v>
      </c>
      <c r="K38" s="168">
        <v>1182</v>
      </c>
      <c r="L38" s="64">
        <f t="shared" si="12"/>
        <v>90</v>
      </c>
      <c r="M38" s="195">
        <f t="shared" si="13"/>
        <v>0.08241758241758235</v>
      </c>
      <c r="N38" s="172">
        <v>4220</v>
      </c>
      <c r="O38" s="168">
        <v>4225</v>
      </c>
      <c r="P38" s="64">
        <f t="shared" si="14"/>
        <v>5</v>
      </c>
      <c r="Q38" s="66">
        <f t="shared" si="15"/>
        <v>0.0011848341232227888</v>
      </c>
      <c r="R38" s="28"/>
      <c r="S38" s="20"/>
      <c r="T38" s="20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9" customFormat="1" ht="9.75" customHeight="1">
      <c r="A39" s="26" t="s">
        <v>30</v>
      </c>
      <c r="B39" s="167">
        <v>16926</v>
      </c>
      <c r="C39" s="168">
        <v>14022</v>
      </c>
      <c r="D39" s="64">
        <f t="shared" si="8"/>
        <v>-2904</v>
      </c>
      <c r="E39" s="195">
        <f t="shared" si="9"/>
        <v>-0.17157036511875223</v>
      </c>
      <c r="F39" s="172">
        <v>57641</v>
      </c>
      <c r="G39" s="168">
        <v>47028</v>
      </c>
      <c r="H39" s="64">
        <f t="shared" si="10"/>
        <v>-10613</v>
      </c>
      <c r="I39" s="66">
        <f t="shared" si="11"/>
        <v>-0.18412241286584197</v>
      </c>
      <c r="J39" s="176">
        <v>1183</v>
      </c>
      <c r="K39" s="168">
        <v>1563</v>
      </c>
      <c r="L39" s="64">
        <f t="shared" si="12"/>
        <v>380</v>
      </c>
      <c r="M39" s="195">
        <f t="shared" si="13"/>
        <v>0.3212172442941674</v>
      </c>
      <c r="N39" s="172">
        <v>4320</v>
      </c>
      <c r="O39" s="168">
        <v>6212</v>
      </c>
      <c r="P39" s="64">
        <f t="shared" si="14"/>
        <v>1892</v>
      </c>
      <c r="Q39" s="66">
        <f t="shared" si="15"/>
        <v>0.4379629629629629</v>
      </c>
      <c r="R39" s="28"/>
      <c r="S39" s="20"/>
      <c r="T39" s="20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9" customFormat="1" ht="9.75" customHeight="1">
      <c r="A40" s="26" t="s">
        <v>31</v>
      </c>
      <c r="B40" s="167">
        <v>19183</v>
      </c>
      <c r="C40" s="168">
        <v>15584</v>
      </c>
      <c r="D40" s="64">
        <f t="shared" si="8"/>
        <v>-3599</v>
      </c>
      <c r="E40" s="195">
        <f t="shared" si="9"/>
        <v>-0.18761403325861437</v>
      </c>
      <c r="F40" s="172">
        <v>43329</v>
      </c>
      <c r="G40" s="168">
        <v>36868</v>
      </c>
      <c r="H40" s="64">
        <f t="shared" si="10"/>
        <v>-6461</v>
      </c>
      <c r="I40" s="66">
        <f t="shared" si="11"/>
        <v>-0.14911491149114908</v>
      </c>
      <c r="J40" s="176">
        <v>1758</v>
      </c>
      <c r="K40" s="168">
        <v>1670</v>
      </c>
      <c r="L40" s="64">
        <f t="shared" si="12"/>
        <v>-88</v>
      </c>
      <c r="M40" s="195">
        <f t="shared" si="13"/>
        <v>-0.05005688282138798</v>
      </c>
      <c r="N40" s="172">
        <v>4540</v>
      </c>
      <c r="O40" s="168">
        <v>4461</v>
      </c>
      <c r="P40" s="64">
        <f t="shared" si="14"/>
        <v>-79</v>
      </c>
      <c r="Q40" s="66">
        <f t="shared" si="15"/>
        <v>-0.01740088105726867</v>
      </c>
      <c r="R40" s="28"/>
      <c r="S40" s="20"/>
      <c r="T40" s="20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9" customFormat="1" ht="9.75" customHeight="1">
      <c r="A41" s="26" t="s">
        <v>32</v>
      </c>
      <c r="B41" s="167">
        <v>131119</v>
      </c>
      <c r="C41" s="168">
        <v>109711</v>
      </c>
      <c r="D41" s="64">
        <f t="shared" si="8"/>
        <v>-21408</v>
      </c>
      <c r="E41" s="195">
        <f t="shared" si="9"/>
        <v>-0.1632715319671444</v>
      </c>
      <c r="F41" s="172">
        <v>326029</v>
      </c>
      <c r="G41" s="168">
        <v>273044</v>
      </c>
      <c r="H41" s="64">
        <f t="shared" si="10"/>
        <v>-52985</v>
      </c>
      <c r="I41" s="66">
        <f t="shared" si="11"/>
        <v>-0.1625162178824583</v>
      </c>
      <c r="J41" s="176">
        <v>7505</v>
      </c>
      <c r="K41" s="168">
        <v>7720</v>
      </c>
      <c r="L41" s="64">
        <f t="shared" si="12"/>
        <v>215</v>
      </c>
      <c r="M41" s="195">
        <f t="shared" si="13"/>
        <v>0.028647568287808234</v>
      </c>
      <c r="N41" s="172">
        <v>24251</v>
      </c>
      <c r="O41" s="168">
        <v>25952</v>
      </c>
      <c r="P41" s="64">
        <f t="shared" si="14"/>
        <v>1701</v>
      </c>
      <c r="Q41" s="66">
        <f t="shared" si="15"/>
        <v>0.07014143746649615</v>
      </c>
      <c r="R41" s="28"/>
      <c r="S41" s="20"/>
      <c r="T41" s="20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9" customFormat="1" ht="9.75" customHeight="1">
      <c r="A42" s="26" t="s">
        <v>33</v>
      </c>
      <c r="B42" s="167">
        <v>2632</v>
      </c>
      <c r="C42" s="168">
        <v>1816</v>
      </c>
      <c r="D42" s="64">
        <f t="shared" si="8"/>
        <v>-816</v>
      </c>
      <c r="E42" s="195">
        <f t="shared" si="9"/>
        <v>-0.3100303951367781</v>
      </c>
      <c r="F42" s="172">
        <v>6061</v>
      </c>
      <c r="G42" s="168">
        <v>5056</v>
      </c>
      <c r="H42" s="64">
        <f t="shared" si="10"/>
        <v>-1005</v>
      </c>
      <c r="I42" s="66">
        <f t="shared" si="11"/>
        <v>-0.16581422207556507</v>
      </c>
      <c r="J42" s="176">
        <v>182</v>
      </c>
      <c r="K42" s="168">
        <v>333</v>
      </c>
      <c r="L42" s="64">
        <f t="shared" si="12"/>
        <v>151</v>
      </c>
      <c r="M42" s="195">
        <f t="shared" si="13"/>
        <v>0.8296703296703296</v>
      </c>
      <c r="N42" s="172">
        <v>752</v>
      </c>
      <c r="O42" s="168">
        <v>717</v>
      </c>
      <c r="P42" s="64">
        <f t="shared" si="14"/>
        <v>-35</v>
      </c>
      <c r="Q42" s="66">
        <f t="shared" si="15"/>
        <v>-0.046542553191489366</v>
      </c>
      <c r="R42" s="28"/>
      <c r="S42" s="20"/>
      <c r="T42" s="20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9" customFormat="1" ht="9.75" customHeight="1">
      <c r="A43" s="26" t="s">
        <v>34</v>
      </c>
      <c r="B43" s="167">
        <v>1771</v>
      </c>
      <c r="C43" s="168">
        <v>1408</v>
      </c>
      <c r="D43" s="64">
        <f t="shared" si="8"/>
        <v>-363</v>
      </c>
      <c r="E43" s="195">
        <f t="shared" si="9"/>
        <v>-0.20496894409937894</v>
      </c>
      <c r="F43" s="172">
        <v>4590</v>
      </c>
      <c r="G43" s="168">
        <v>3954</v>
      </c>
      <c r="H43" s="64">
        <f t="shared" si="10"/>
        <v>-636</v>
      </c>
      <c r="I43" s="66">
        <f t="shared" si="11"/>
        <v>-0.13856209150326793</v>
      </c>
      <c r="J43" s="176">
        <v>84</v>
      </c>
      <c r="K43" s="168">
        <v>239</v>
      </c>
      <c r="L43" s="64">
        <f t="shared" si="12"/>
        <v>155</v>
      </c>
      <c r="M43" s="195">
        <f t="shared" si="13"/>
        <v>1.8452380952380953</v>
      </c>
      <c r="N43" s="172">
        <v>313</v>
      </c>
      <c r="O43" s="168">
        <v>609</v>
      </c>
      <c r="P43" s="64">
        <f t="shared" si="14"/>
        <v>296</v>
      </c>
      <c r="Q43" s="66">
        <f t="shared" si="15"/>
        <v>0.9456869009584665</v>
      </c>
      <c r="R43" s="28"/>
      <c r="S43" s="20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9" customFormat="1" ht="9.75" customHeight="1">
      <c r="A44" s="26" t="s">
        <v>35</v>
      </c>
      <c r="B44" s="167">
        <v>9743</v>
      </c>
      <c r="C44" s="168">
        <v>9384</v>
      </c>
      <c r="D44" s="64">
        <f t="shared" si="8"/>
        <v>-359</v>
      </c>
      <c r="E44" s="195">
        <f t="shared" si="9"/>
        <v>-0.036846967053269064</v>
      </c>
      <c r="F44" s="172">
        <v>20547</v>
      </c>
      <c r="G44" s="168">
        <v>21079</v>
      </c>
      <c r="H44" s="64">
        <f t="shared" si="10"/>
        <v>532</v>
      </c>
      <c r="I44" s="66">
        <f t="shared" si="11"/>
        <v>0.025891857692120546</v>
      </c>
      <c r="J44" s="176">
        <v>503</v>
      </c>
      <c r="K44" s="168">
        <v>1015</v>
      </c>
      <c r="L44" s="64">
        <f t="shared" si="12"/>
        <v>512</v>
      </c>
      <c r="M44" s="195">
        <f t="shared" si="13"/>
        <v>1.017892644135189</v>
      </c>
      <c r="N44" s="172">
        <v>1164</v>
      </c>
      <c r="O44" s="168">
        <v>3009</v>
      </c>
      <c r="P44" s="64">
        <f t="shared" si="14"/>
        <v>1845</v>
      </c>
      <c r="Q44" s="66">
        <f t="shared" si="15"/>
        <v>1.5850515463917527</v>
      </c>
      <c r="R44" s="28"/>
      <c r="S44" s="20"/>
      <c r="T44" s="20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9" customFormat="1" ht="9.75" customHeight="1">
      <c r="A45" s="26" t="s">
        <v>36</v>
      </c>
      <c r="B45" s="167">
        <v>14285</v>
      </c>
      <c r="C45" s="168">
        <v>13273</v>
      </c>
      <c r="D45" s="64">
        <f t="shared" si="8"/>
        <v>-1012</v>
      </c>
      <c r="E45" s="195">
        <f t="shared" si="9"/>
        <v>-0.07084354217710886</v>
      </c>
      <c r="F45" s="172">
        <v>28720</v>
      </c>
      <c r="G45" s="168">
        <v>29588</v>
      </c>
      <c r="H45" s="64">
        <f t="shared" si="10"/>
        <v>868</v>
      </c>
      <c r="I45" s="66">
        <f t="shared" si="11"/>
        <v>0.030222841225626684</v>
      </c>
      <c r="J45" s="176">
        <v>597</v>
      </c>
      <c r="K45" s="168">
        <v>899</v>
      </c>
      <c r="L45" s="64">
        <f t="shared" si="12"/>
        <v>302</v>
      </c>
      <c r="M45" s="195">
        <f t="shared" si="13"/>
        <v>0.5058626465661642</v>
      </c>
      <c r="N45" s="172">
        <v>1556</v>
      </c>
      <c r="O45" s="168">
        <v>2163</v>
      </c>
      <c r="P45" s="64">
        <f t="shared" si="14"/>
        <v>607</v>
      </c>
      <c r="Q45" s="66">
        <f t="shared" si="15"/>
        <v>0.39010282776349614</v>
      </c>
      <c r="R45" s="28"/>
      <c r="S45" s="20"/>
      <c r="T45" s="20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9" customFormat="1" ht="9.75" customHeight="1">
      <c r="A46" s="26" t="s">
        <v>48</v>
      </c>
      <c r="B46" s="167">
        <v>4865</v>
      </c>
      <c r="C46" s="168">
        <v>4259</v>
      </c>
      <c r="D46" s="64">
        <f t="shared" si="8"/>
        <v>-606</v>
      </c>
      <c r="E46" s="195">
        <f t="shared" si="9"/>
        <v>-0.12456320657759512</v>
      </c>
      <c r="F46" s="172">
        <v>11354</v>
      </c>
      <c r="G46" s="168">
        <v>10890</v>
      </c>
      <c r="H46" s="64">
        <f t="shared" si="10"/>
        <v>-464</v>
      </c>
      <c r="I46" s="66">
        <f t="shared" si="11"/>
        <v>-0.040866654923375045</v>
      </c>
      <c r="J46" s="176">
        <v>351</v>
      </c>
      <c r="K46" s="168">
        <v>519</v>
      </c>
      <c r="L46" s="64">
        <f t="shared" si="12"/>
        <v>168</v>
      </c>
      <c r="M46" s="195">
        <f t="shared" si="13"/>
        <v>0.4786324786324787</v>
      </c>
      <c r="N46" s="172">
        <v>1754</v>
      </c>
      <c r="O46" s="168">
        <v>1691</v>
      </c>
      <c r="P46" s="64">
        <f t="shared" si="14"/>
        <v>-63</v>
      </c>
      <c r="Q46" s="66">
        <f t="shared" si="15"/>
        <v>-0.03591790193842648</v>
      </c>
      <c r="R46" s="28"/>
      <c r="S46" s="20"/>
      <c r="T46" s="20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9" customFormat="1" ht="9.75" customHeight="1">
      <c r="A47" s="183"/>
      <c r="B47" s="184"/>
      <c r="C47" s="187"/>
      <c r="D47" s="188"/>
      <c r="E47" s="189"/>
      <c r="F47" s="187"/>
      <c r="G47" s="187"/>
      <c r="H47" s="188"/>
      <c r="I47" s="191"/>
      <c r="J47" s="187"/>
      <c r="K47" s="187"/>
      <c r="L47" s="188"/>
      <c r="M47" s="189"/>
      <c r="N47" s="187"/>
      <c r="O47" s="187"/>
      <c r="P47" s="185"/>
      <c r="Q47" s="24"/>
      <c r="R47" s="178"/>
      <c r="S47" s="20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9.75" customHeight="1" thickBot="1">
      <c r="A48" s="183"/>
      <c r="B48" s="184"/>
      <c r="C48" s="187"/>
      <c r="D48" s="188"/>
      <c r="E48" s="189"/>
      <c r="F48" s="187"/>
      <c r="G48" s="187"/>
      <c r="H48" s="188"/>
      <c r="I48" s="189"/>
      <c r="J48" s="187"/>
      <c r="K48" s="187"/>
      <c r="L48" s="188"/>
      <c r="M48" s="189"/>
      <c r="N48" s="187"/>
      <c r="Q48" s="186"/>
      <c r="R48" s="178"/>
      <c r="S48" s="20"/>
      <c r="T48" s="20"/>
      <c r="U48" s="19"/>
      <c r="V48" s="19"/>
      <c r="W48" s="19"/>
      <c r="X48" s="190" t="s">
        <v>134</v>
      </c>
      <c r="Y48" s="19"/>
      <c r="Z48" s="19"/>
      <c r="AA48" s="19"/>
      <c r="AB48" s="19"/>
      <c r="AC48" s="19"/>
      <c r="AD48" s="19"/>
    </row>
    <row r="49" spans="1:30" s="9" customFormat="1" ht="9.75" customHeight="1" thickTop="1">
      <c r="A49" s="228" t="s">
        <v>103</v>
      </c>
      <c r="B49" s="231" t="s">
        <v>101</v>
      </c>
      <c r="C49" s="232"/>
      <c r="D49" s="232"/>
      <c r="E49" s="232"/>
      <c r="F49" s="232"/>
      <c r="G49" s="232"/>
      <c r="H49" s="232"/>
      <c r="I49" s="254"/>
      <c r="J49" s="231" t="s">
        <v>102</v>
      </c>
      <c r="K49" s="232"/>
      <c r="L49" s="232"/>
      <c r="M49" s="232"/>
      <c r="N49" s="232"/>
      <c r="O49" s="232"/>
      <c r="P49" s="232"/>
      <c r="Q49" s="254"/>
      <c r="R49" s="28"/>
      <c r="S49" s="20"/>
      <c r="T49" s="20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9" customFormat="1" ht="9.75" customHeight="1">
      <c r="A50" s="246"/>
      <c r="B50" s="248" t="str">
        <f>B2</f>
        <v>Intera Sicilia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50"/>
      <c r="R50" s="28"/>
      <c r="S50" s="20"/>
      <c r="T50" s="20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9" customFormat="1" ht="9.75" customHeight="1">
      <c r="A51" s="246"/>
      <c r="B51" s="251" t="str">
        <f>B3</f>
        <v>Intero Anno 2009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3"/>
      <c r="R51" s="28"/>
      <c r="S51" s="20"/>
      <c r="T51" s="20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9.75" customHeight="1">
      <c r="A52" s="246"/>
      <c r="B52" s="237" t="s">
        <v>0</v>
      </c>
      <c r="C52" s="226"/>
      <c r="D52" s="226"/>
      <c r="E52" s="226"/>
      <c r="F52" s="225" t="s">
        <v>1</v>
      </c>
      <c r="G52" s="226"/>
      <c r="H52" s="226"/>
      <c r="I52" s="227"/>
      <c r="J52" s="237" t="s">
        <v>0</v>
      </c>
      <c r="K52" s="226"/>
      <c r="L52" s="226"/>
      <c r="M52" s="226"/>
      <c r="N52" s="225" t="s">
        <v>1</v>
      </c>
      <c r="O52" s="226"/>
      <c r="P52" s="226"/>
      <c r="Q52" s="227"/>
      <c r="R52" s="28"/>
      <c r="S52" s="20"/>
      <c r="T52" s="20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9.75" customHeight="1" thickBot="1">
      <c r="A53" s="247"/>
      <c r="B53" s="192">
        <f>$B$5</f>
        <v>2008</v>
      </c>
      <c r="C53" s="193">
        <f>$C$5</f>
        <v>2009</v>
      </c>
      <c r="D53" s="145" t="s">
        <v>3</v>
      </c>
      <c r="E53" s="149" t="s">
        <v>2</v>
      </c>
      <c r="F53" s="150">
        <f>$B$5</f>
        <v>2008</v>
      </c>
      <c r="G53" s="146">
        <f>$C$5</f>
        <v>2009</v>
      </c>
      <c r="H53" s="145" t="s">
        <v>3</v>
      </c>
      <c r="I53" s="147" t="s">
        <v>2</v>
      </c>
      <c r="J53" s="148">
        <f>$B$5</f>
        <v>2008</v>
      </c>
      <c r="K53" s="146">
        <f>$C$5</f>
        <v>2009</v>
      </c>
      <c r="L53" s="145" t="s">
        <v>3</v>
      </c>
      <c r="M53" s="151" t="s">
        <v>2</v>
      </c>
      <c r="N53" s="150">
        <f>$B$5</f>
        <v>2008</v>
      </c>
      <c r="O53" s="146">
        <f>$C$5</f>
        <v>2009</v>
      </c>
      <c r="P53" s="145" t="s">
        <v>3</v>
      </c>
      <c r="Q53" s="147" t="s">
        <v>2</v>
      </c>
      <c r="R53" s="28"/>
      <c r="S53" s="20"/>
      <c r="T53" s="20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12" customFormat="1" ht="10.5" customHeight="1" thickTop="1">
      <c r="A54" s="26" t="s">
        <v>37</v>
      </c>
      <c r="B54" s="165">
        <v>3992</v>
      </c>
      <c r="C54" s="166">
        <v>4156</v>
      </c>
      <c r="D54" s="61">
        <f t="shared" si="8"/>
        <v>164</v>
      </c>
      <c r="E54" s="62">
        <f t="shared" si="9"/>
        <v>0.04108216432865741</v>
      </c>
      <c r="F54" s="171">
        <v>8387</v>
      </c>
      <c r="G54" s="166">
        <v>8940</v>
      </c>
      <c r="H54" s="61">
        <f t="shared" si="10"/>
        <v>553</v>
      </c>
      <c r="I54" s="63">
        <f t="shared" si="11"/>
        <v>0.06593537617741752</v>
      </c>
      <c r="J54" s="175">
        <v>339</v>
      </c>
      <c r="K54" s="166">
        <v>514</v>
      </c>
      <c r="L54" s="61">
        <f t="shared" si="12"/>
        <v>175</v>
      </c>
      <c r="M54" s="62">
        <f t="shared" si="13"/>
        <v>0.5162241887905605</v>
      </c>
      <c r="N54" s="171">
        <v>582</v>
      </c>
      <c r="O54" s="166">
        <v>1707</v>
      </c>
      <c r="P54" s="61">
        <f t="shared" si="14"/>
        <v>1125</v>
      </c>
      <c r="Q54" s="63">
        <f t="shared" si="15"/>
        <v>1.9329896907216493</v>
      </c>
      <c r="R54" s="28"/>
      <c r="S54" s="29"/>
      <c r="T54" s="30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11" customFormat="1" ht="10.5" customHeight="1">
      <c r="A55" s="26" t="s">
        <v>38</v>
      </c>
      <c r="B55" s="167">
        <v>43281</v>
      </c>
      <c r="C55" s="168">
        <v>37521</v>
      </c>
      <c r="D55" s="64">
        <f t="shared" si="8"/>
        <v>-5760</v>
      </c>
      <c r="E55" s="65">
        <f t="shared" si="9"/>
        <v>-0.133083801206072</v>
      </c>
      <c r="F55" s="172">
        <v>70857</v>
      </c>
      <c r="G55" s="168">
        <v>64128</v>
      </c>
      <c r="H55" s="64">
        <f t="shared" si="10"/>
        <v>-6729</v>
      </c>
      <c r="I55" s="66">
        <f t="shared" si="11"/>
        <v>-0.09496591726999448</v>
      </c>
      <c r="J55" s="176">
        <v>933</v>
      </c>
      <c r="K55" s="168">
        <v>977</v>
      </c>
      <c r="L55" s="64">
        <f t="shared" si="12"/>
        <v>44</v>
      </c>
      <c r="M55" s="65">
        <f t="shared" si="13"/>
        <v>0.04715969989281876</v>
      </c>
      <c r="N55" s="172">
        <v>2575</v>
      </c>
      <c r="O55" s="168">
        <v>2829</v>
      </c>
      <c r="P55" s="64">
        <f t="shared" si="14"/>
        <v>254</v>
      </c>
      <c r="Q55" s="66">
        <f t="shared" si="15"/>
        <v>0.09864077669902915</v>
      </c>
      <c r="R55" s="178"/>
      <c r="S55" s="29"/>
      <c r="T55" s="30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9" customFormat="1" ht="10.5" customHeight="1">
      <c r="A56" s="26" t="s">
        <v>39</v>
      </c>
      <c r="B56" s="167">
        <v>1645</v>
      </c>
      <c r="C56" s="168">
        <v>937</v>
      </c>
      <c r="D56" s="64">
        <f t="shared" si="8"/>
        <v>-708</v>
      </c>
      <c r="E56" s="65">
        <f t="shared" si="9"/>
        <v>-0.4303951367781155</v>
      </c>
      <c r="F56" s="172">
        <v>4262</v>
      </c>
      <c r="G56" s="168">
        <v>2536</v>
      </c>
      <c r="H56" s="64">
        <f t="shared" si="10"/>
        <v>-1726</v>
      </c>
      <c r="I56" s="66">
        <f t="shared" si="11"/>
        <v>-0.40497419052088224</v>
      </c>
      <c r="J56" s="176">
        <v>172</v>
      </c>
      <c r="K56" s="168">
        <v>216</v>
      </c>
      <c r="L56" s="64">
        <f t="shared" si="12"/>
        <v>44</v>
      </c>
      <c r="M56" s="65">
        <f t="shared" si="13"/>
        <v>0.2558139534883721</v>
      </c>
      <c r="N56" s="172">
        <v>351</v>
      </c>
      <c r="O56" s="168">
        <v>1490</v>
      </c>
      <c r="P56" s="64">
        <f t="shared" si="14"/>
        <v>1139</v>
      </c>
      <c r="Q56" s="66">
        <f t="shared" si="15"/>
        <v>3.2450142450142447</v>
      </c>
      <c r="R56" s="178"/>
      <c r="S56" s="29"/>
      <c r="T56" s="30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s="9" customFormat="1" ht="10.5" customHeight="1">
      <c r="A57" s="206" t="s">
        <v>133</v>
      </c>
      <c r="B57" s="167">
        <v>1084</v>
      </c>
      <c r="C57" s="168">
        <v>1118</v>
      </c>
      <c r="D57" s="64">
        <f t="shared" si="8"/>
        <v>34</v>
      </c>
      <c r="E57" s="65">
        <f t="shared" si="9"/>
        <v>0.03136531365313644</v>
      </c>
      <c r="F57" s="172">
        <v>4360</v>
      </c>
      <c r="G57" s="168">
        <v>5008</v>
      </c>
      <c r="H57" s="64">
        <f t="shared" si="10"/>
        <v>648</v>
      </c>
      <c r="I57" s="66">
        <f t="shared" si="11"/>
        <v>0.14862385321100913</v>
      </c>
      <c r="J57" s="176">
        <v>90</v>
      </c>
      <c r="K57" s="168">
        <v>70</v>
      </c>
      <c r="L57" s="64">
        <f t="shared" si="12"/>
        <v>-20</v>
      </c>
      <c r="M57" s="65">
        <f t="shared" si="13"/>
        <v>-0.2222222222222222</v>
      </c>
      <c r="N57" s="172">
        <v>327</v>
      </c>
      <c r="O57" s="168">
        <v>577</v>
      </c>
      <c r="P57" s="64">
        <f t="shared" si="14"/>
        <v>250</v>
      </c>
      <c r="Q57" s="66">
        <f t="shared" si="15"/>
        <v>0.764525993883792</v>
      </c>
      <c r="R57" s="178"/>
      <c r="S57" s="29"/>
      <c r="T57" s="30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9" customFormat="1" ht="10.5" customHeight="1">
      <c r="A58" s="26" t="s">
        <v>40</v>
      </c>
      <c r="B58" s="167">
        <v>4020</v>
      </c>
      <c r="C58" s="168">
        <v>3837</v>
      </c>
      <c r="D58" s="64">
        <f aca="true" t="shared" si="16" ref="D58:D67">C58-B58</f>
        <v>-183</v>
      </c>
      <c r="E58" s="65">
        <f aca="true" t="shared" si="17" ref="E58:E68">IF(B58&gt;0,C58/B58-1,C58)</f>
        <v>-0.045522388059701546</v>
      </c>
      <c r="F58" s="172">
        <v>12764</v>
      </c>
      <c r="G58" s="168">
        <v>11364</v>
      </c>
      <c r="H58" s="64">
        <f aca="true" t="shared" si="18" ref="H58:H67">G58-F58</f>
        <v>-1400</v>
      </c>
      <c r="I58" s="66">
        <f aca="true" t="shared" si="19" ref="I58:I68">IF(F58&gt;0,G58/F58-1,G58)</f>
        <v>-0.10968348480100287</v>
      </c>
      <c r="J58" s="176">
        <v>373</v>
      </c>
      <c r="K58" s="168">
        <v>278</v>
      </c>
      <c r="L58" s="64">
        <f aca="true" t="shared" si="20" ref="L58:L67">K58-J58</f>
        <v>-95</v>
      </c>
      <c r="M58" s="65">
        <f aca="true" t="shared" si="21" ref="M58:M68">IF(J58&gt;0,K58/J58-1,K58)</f>
        <v>-0.25469168900804284</v>
      </c>
      <c r="N58" s="172">
        <v>1187</v>
      </c>
      <c r="O58" s="168">
        <v>885</v>
      </c>
      <c r="P58" s="64">
        <f aca="true" t="shared" si="22" ref="P58:P67">O58-N58</f>
        <v>-302</v>
      </c>
      <c r="Q58" s="66">
        <f aca="true" t="shared" si="23" ref="Q58:Q68">IF(N58&gt;0,O58/N58-1,O58)</f>
        <v>-0.2544229149115417</v>
      </c>
      <c r="R58" s="178"/>
      <c r="S58" s="29"/>
      <c r="T58" s="30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9" customFormat="1" ht="10.5" customHeight="1">
      <c r="A59" s="26" t="s">
        <v>41</v>
      </c>
      <c r="B59" s="167">
        <v>11168</v>
      </c>
      <c r="C59" s="168">
        <v>11567</v>
      </c>
      <c r="D59" s="64">
        <f t="shared" si="16"/>
        <v>399</v>
      </c>
      <c r="E59" s="65">
        <f t="shared" si="17"/>
        <v>0.03572707736389691</v>
      </c>
      <c r="F59" s="172">
        <v>25085</v>
      </c>
      <c r="G59" s="168">
        <v>26985</v>
      </c>
      <c r="H59" s="64">
        <f t="shared" si="18"/>
        <v>1900</v>
      </c>
      <c r="I59" s="66">
        <f t="shared" si="19"/>
        <v>0.07574247558301783</v>
      </c>
      <c r="J59" s="176">
        <v>553</v>
      </c>
      <c r="K59" s="168">
        <v>727</v>
      </c>
      <c r="L59" s="64">
        <f t="shared" si="20"/>
        <v>174</v>
      </c>
      <c r="M59" s="65">
        <f t="shared" si="21"/>
        <v>0.31464737793851727</v>
      </c>
      <c r="N59" s="172">
        <v>1431</v>
      </c>
      <c r="O59" s="168">
        <v>2179</v>
      </c>
      <c r="P59" s="64">
        <f t="shared" si="22"/>
        <v>748</v>
      </c>
      <c r="Q59" s="66">
        <f t="shared" si="23"/>
        <v>0.5227113906359189</v>
      </c>
      <c r="R59" s="178"/>
      <c r="S59" s="29"/>
      <c r="T59" s="30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s="10" customFormat="1" ht="10.5" customHeight="1">
      <c r="A60" s="26" t="s">
        <v>49</v>
      </c>
      <c r="B60" s="167">
        <v>2551</v>
      </c>
      <c r="C60" s="168">
        <v>2501</v>
      </c>
      <c r="D60" s="64">
        <f t="shared" si="16"/>
        <v>-50</v>
      </c>
      <c r="E60" s="65">
        <f t="shared" si="17"/>
        <v>-0.019600156801254376</v>
      </c>
      <c r="F60" s="172">
        <v>7144</v>
      </c>
      <c r="G60" s="168">
        <v>7061</v>
      </c>
      <c r="H60" s="64">
        <f t="shared" si="18"/>
        <v>-83</v>
      </c>
      <c r="I60" s="66">
        <f t="shared" si="19"/>
        <v>-0.011618141097424428</v>
      </c>
      <c r="J60" s="176">
        <v>135</v>
      </c>
      <c r="K60" s="168">
        <v>111</v>
      </c>
      <c r="L60" s="64">
        <f t="shared" si="20"/>
        <v>-24</v>
      </c>
      <c r="M60" s="65">
        <f t="shared" si="21"/>
        <v>-0.1777777777777778</v>
      </c>
      <c r="N60" s="172">
        <v>826</v>
      </c>
      <c r="O60" s="168">
        <v>1009</v>
      </c>
      <c r="P60" s="64">
        <f t="shared" si="22"/>
        <v>183</v>
      </c>
      <c r="Q60" s="66">
        <f t="shared" si="23"/>
        <v>0.22154963680387407</v>
      </c>
      <c r="R60" s="178"/>
      <c r="S60" s="29"/>
      <c r="T60" s="30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s="9" customFormat="1" ht="10.5" customHeight="1">
      <c r="A61" s="26" t="s">
        <v>42</v>
      </c>
      <c r="B61" s="167">
        <v>1034</v>
      </c>
      <c r="C61" s="168">
        <v>1087</v>
      </c>
      <c r="D61" s="64">
        <f t="shared" si="16"/>
        <v>53</v>
      </c>
      <c r="E61" s="65">
        <f t="shared" si="17"/>
        <v>0.05125725338491294</v>
      </c>
      <c r="F61" s="172">
        <v>3301</v>
      </c>
      <c r="G61" s="168">
        <v>4257</v>
      </c>
      <c r="H61" s="64">
        <f t="shared" si="18"/>
        <v>956</v>
      </c>
      <c r="I61" s="66">
        <f t="shared" si="19"/>
        <v>0.2896092093305058</v>
      </c>
      <c r="J61" s="176">
        <v>108</v>
      </c>
      <c r="K61" s="168">
        <v>113</v>
      </c>
      <c r="L61" s="64">
        <f t="shared" si="20"/>
        <v>5</v>
      </c>
      <c r="M61" s="65">
        <f t="shared" si="21"/>
        <v>0.04629629629629628</v>
      </c>
      <c r="N61" s="172">
        <v>155</v>
      </c>
      <c r="O61" s="168">
        <v>405</v>
      </c>
      <c r="P61" s="64">
        <f t="shared" si="22"/>
        <v>250</v>
      </c>
      <c r="Q61" s="66">
        <f t="shared" si="23"/>
        <v>1.6129032258064515</v>
      </c>
      <c r="R61" s="178"/>
      <c r="S61" s="29"/>
      <c r="T61" s="30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s="9" customFormat="1" ht="10.5" customHeight="1">
      <c r="A62" s="26" t="s">
        <v>50</v>
      </c>
      <c r="B62" s="167">
        <v>3983</v>
      </c>
      <c r="C62" s="168">
        <v>4054</v>
      </c>
      <c r="D62" s="64">
        <f t="shared" si="16"/>
        <v>71</v>
      </c>
      <c r="E62" s="65">
        <f t="shared" si="17"/>
        <v>0.017825759477780645</v>
      </c>
      <c r="F62" s="172">
        <v>11819</v>
      </c>
      <c r="G62" s="168">
        <v>11696</v>
      </c>
      <c r="H62" s="64">
        <f t="shared" si="18"/>
        <v>-123</v>
      </c>
      <c r="I62" s="66">
        <f t="shared" si="19"/>
        <v>-0.010406971825027478</v>
      </c>
      <c r="J62" s="176">
        <v>257</v>
      </c>
      <c r="K62" s="168">
        <v>393</v>
      </c>
      <c r="L62" s="64">
        <f t="shared" si="20"/>
        <v>136</v>
      </c>
      <c r="M62" s="65">
        <f t="shared" si="21"/>
        <v>0.5291828793774318</v>
      </c>
      <c r="N62" s="172">
        <v>1388</v>
      </c>
      <c r="O62" s="168">
        <v>1049</v>
      </c>
      <c r="P62" s="64">
        <f t="shared" si="22"/>
        <v>-339</v>
      </c>
      <c r="Q62" s="66">
        <f t="shared" si="23"/>
        <v>-0.2442363112391931</v>
      </c>
      <c r="R62" s="178"/>
      <c r="S62" s="29"/>
      <c r="T62" s="30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s="9" customFormat="1" ht="10.5" customHeight="1">
      <c r="A63" s="26" t="s">
        <v>43</v>
      </c>
      <c r="B63" s="167">
        <v>1754</v>
      </c>
      <c r="C63" s="168">
        <v>1027</v>
      </c>
      <c r="D63" s="64">
        <f t="shared" si="16"/>
        <v>-727</v>
      </c>
      <c r="E63" s="65">
        <f t="shared" si="17"/>
        <v>-0.41448118586088945</v>
      </c>
      <c r="F63" s="172">
        <v>6612</v>
      </c>
      <c r="G63" s="168">
        <v>3920</v>
      </c>
      <c r="H63" s="64">
        <f t="shared" si="18"/>
        <v>-2692</v>
      </c>
      <c r="I63" s="66">
        <f t="shared" si="19"/>
        <v>-0.40713853599516037</v>
      </c>
      <c r="J63" s="176">
        <v>111</v>
      </c>
      <c r="K63" s="168">
        <v>97</v>
      </c>
      <c r="L63" s="64">
        <f t="shared" si="20"/>
        <v>-14</v>
      </c>
      <c r="M63" s="65">
        <f t="shared" si="21"/>
        <v>-0.12612612612612617</v>
      </c>
      <c r="N63" s="172">
        <v>285</v>
      </c>
      <c r="O63" s="168">
        <v>435</v>
      </c>
      <c r="P63" s="64">
        <f t="shared" si="22"/>
        <v>150</v>
      </c>
      <c r="Q63" s="66">
        <f t="shared" si="23"/>
        <v>0.5263157894736843</v>
      </c>
      <c r="R63" s="178"/>
      <c r="S63" s="29"/>
      <c r="T63" s="30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9" customFormat="1" ht="10.5" customHeight="1">
      <c r="A64" s="26" t="s">
        <v>44</v>
      </c>
      <c r="B64" s="167">
        <v>2273</v>
      </c>
      <c r="C64" s="168">
        <v>2110</v>
      </c>
      <c r="D64" s="64">
        <f t="shared" si="16"/>
        <v>-163</v>
      </c>
      <c r="E64" s="65">
        <f t="shared" si="17"/>
        <v>-0.07171139463264409</v>
      </c>
      <c r="F64" s="172">
        <v>12618</v>
      </c>
      <c r="G64" s="168">
        <v>7396</v>
      </c>
      <c r="H64" s="64">
        <f t="shared" si="18"/>
        <v>-5222</v>
      </c>
      <c r="I64" s="66">
        <f t="shared" si="19"/>
        <v>-0.4138532255508004</v>
      </c>
      <c r="J64" s="176">
        <v>133</v>
      </c>
      <c r="K64" s="168">
        <v>157</v>
      </c>
      <c r="L64" s="64">
        <f t="shared" si="20"/>
        <v>24</v>
      </c>
      <c r="M64" s="65">
        <f t="shared" si="21"/>
        <v>0.18045112781954886</v>
      </c>
      <c r="N64" s="172">
        <v>399</v>
      </c>
      <c r="O64" s="168">
        <v>558</v>
      </c>
      <c r="P64" s="64">
        <f t="shared" si="22"/>
        <v>159</v>
      </c>
      <c r="Q64" s="66">
        <f t="shared" si="23"/>
        <v>0.3984962406015038</v>
      </c>
      <c r="R64" s="178"/>
      <c r="S64" s="29"/>
      <c r="T64" s="30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s="9" customFormat="1" ht="10.5" customHeight="1">
      <c r="A65" s="26" t="s">
        <v>45</v>
      </c>
      <c r="B65" s="167">
        <v>20074</v>
      </c>
      <c r="C65" s="168">
        <v>15390</v>
      </c>
      <c r="D65" s="64">
        <f t="shared" si="16"/>
        <v>-4684</v>
      </c>
      <c r="E65" s="65">
        <f t="shared" si="17"/>
        <v>-0.23333665437879847</v>
      </c>
      <c r="F65" s="172">
        <v>47533</v>
      </c>
      <c r="G65" s="168">
        <v>36691</v>
      </c>
      <c r="H65" s="64">
        <f t="shared" si="18"/>
        <v>-10842</v>
      </c>
      <c r="I65" s="66">
        <f t="shared" si="19"/>
        <v>-0.22809416615824796</v>
      </c>
      <c r="J65" s="176">
        <v>2553</v>
      </c>
      <c r="K65" s="168">
        <v>2293</v>
      </c>
      <c r="L65" s="64">
        <f t="shared" si="20"/>
        <v>-260</v>
      </c>
      <c r="M65" s="65">
        <f t="shared" si="21"/>
        <v>-0.10184097140618875</v>
      </c>
      <c r="N65" s="172">
        <v>6217</v>
      </c>
      <c r="O65" s="168">
        <v>6099</v>
      </c>
      <c r="P65" s="64">
        <f t="shared" si="22"/>
        <v>-118</v>
      </c>
      <c r="Q65" s="66">
        <f t="shared" si="23"/>
        <v>-0.018980215538040857</v>
      </c>
      <c r="R65" s="178"/>
      <c r="S65" s="29"/>
      <c r="T65" s="30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s="9" customFormat="1" ht="10.5" customHeight="1">
      <c r="A66" s="26" t="s">
        <v>46</v>
      </c>
      <c r="B66" s="167">
        <v>2221</v>
      </c>
      <c r="C66" s="168">
        <v>1227</v>
      </c>
      <c r="D66" s="64">
        <f t="shared" si="16"/>
        <v>-994</v>
      </c>
      <c r="E66" s="65">
        <f t="shared" si="17"/>
        <v>-0.4475461503827105</v>
      </c>
      <c r="F66" s="172">
        <v>4887</v>
      </c>
      <c r="G66" s="168">
        <v>2845</v>
      </c>
      <c r="H66" s="64">
        <f t="shared" si="18"/>
        <v>-2042</v>
      </c>
      <c r="I66" s="66">
        <f t="shared" si="19"/>
        <v>-0.41784325762226315</v>
      </c>
      <c r="J66" s="176">
        <v>557</v>
      </c>
      <c r="K66" s="168">
        <v>443</v>
      </c>
      <c r="L66" s="64">
        <f t="shared" si="20"/>
        <v>-114</v>
      </c>
      <c r="M66" s="65">
        <f t="shared" si="21"/>
        <v>-0.20466786355475763</v>
      </c>
      <c r="N66" s="172">
        <v>1280</v>
      </c>
      <c r="O66" s="168">
        <v>1180</v>
      </c>
      <c r="P66" s="64">
        <f t="shared" si="22"/>
        <v>-100</v>
      </c>
      <c r="Q66" s="66">
        <f t="shared" si="23"/>
        <v>-0.078125</v>
      </c>
      <c r="R66" s="178"/>
      <c r="S66" s="29"/>
      <c r="T66" s="30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s="9" customFormat="1" ht="10.5" customHeight="1">
      <c r="A67" s="27" t="s">
        <v>47</v>
      </c>
      <c r="B67" s="169">
        <v>5061</v>
      </c>
      <c r="C67" s="170">
        <v>4267</v>
      </c>
      <c r="D67" s="67">
        <f t="shared" si="16"/>
        <v>-794</v>
      </c>
      <c r="E67" s="68">
        <f t="shared" si="17"/>
        <v>-0.15688599091088717</v>
      </c>
      <c r="F67" s="198">
        <v>12609</v>
      </c>
      <c r="G67" s="170">
        <v>29463</v>
      </c>
      <c r="H67" s="67">
        <f t="shared" si="18"/>
        <v>16854</v>
      </c>
      <c r="I67" s="199">
        <f t="shared" si="19"/>
        <v>1.3366642874137522</v>
      </c>
      <c r="J67" s="177">
        <v>250</v>
      </c>
      <c r="K67" s="170">
        <v>343</v>
      </c>
      <c r="L67" s="67">
        <f t="shared" si="20"/>
        <v>93</v>
      </c>
      <c r="M67" s="68">
        <f t="shared" si="21"/>
        <v>0.3720000000000001</v>
      </c>
      <c r="N67" s="198">
        <v>996</v>
      </c>
      <c r="O67" s="170">
        <v>1094</v>
      </c>
      <c r="P67" s="67">
        <f t="shared" si="22"/>
        <v>98</v>
      </c>
      <c r="Q67" s="199">
        <f t="shared" si="23"/>
        <v>0.09839357429718865</v>
      </c>
      <c r="R67" s="178"/>
      <c r="S67" s="29"/>
      <c r="T67" s="30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s="9" customFormat="1" ht="10.5" customHeight="1">
      <c r="A68" s="21" t="s">
        <v>73</v>
      </c>
      <c r="B68" s="196">
        <f>SUM(B6:B46,B54:B67)</f>
        <v>1449414</v>
      </c>
      <c r="C68" s="196">
        <f>SUM(C6:C46,C54:C67)</f>
        <v>1307819</v>
      </c>
      <c r="D68" s="196">
        <f>IF(C68&gt;0,C68-B68,0)</f>
        <v>-141595</v>
      </c>
      <c r="E68" s="197">
        <f t="shared" si="17"/>
        <v>-0.09769120485934313</v>
      </c>
      <c r="F68" s="200">
        <f>SUM(F6:F46,F54:F67)</f>
        <v>4897415</v>
      </c>
      <c r="G68" s="196">
        <f>SUM(G6:G46,G54:G67)</f>
        <v>4379226</v>
      </c>
      <c r="H68" s="196">
        <f>IF(G68&gt;0,G68-F68,0)</f>
        <v>-518189</v>
      </c>
      <c r="I68" s="201">
        <f t="shared" si="19"/>
        <v>-0.10580867661817506</v>
      </c>
      <c r="J68" s="202">
        <f>SUM(J6:J46,J54:J67)</f>
        <v>156280</v>
      </c>
      <c r="K68" s="196">
        <f>SUM(K6:K46,K54:K67)</f>
        <v>171318</v>
      </c>
      <c r="L68" s="196">
        <f>IF(K68&gt;0,K68-J68,0)</f>
        <v>15038</v>
      </c>
      <c r="M68" s="197">
        <f t="shared" si="21"/>
        <v>0.09622472485282829</v>
      </c>
      <c r="N68" s="200">
        <f>SUM(N6:N46,N54:N67)</f>
        <v>581087</v>
      </c>
      <c r="O68" s="196">
        <f>SUM(O6:O46,O54:O67)</f>
        <v>606769</v>
      </c>
      <c r="P68" s="196">
        <f>IF(O68&gt;0,O68-N68,0)</f>
        <v>25682</v>
      </c>
      <c r="Q68" s="201">
        <f t="shared" si="23"/>
        <v>0.04419648004515664</v>
      </c>
      <c r="R68" s="178"/>
      <c r="S68" s="29"/>
      <c r="T68" s="30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s="9" customFormat="1" ht="10.5" customHeight="1">
      <c r="A69" s="203"/>
      <c r="B69" s="204"/>
      <c r="C69" s="204"/>
      <c r="D69" s="204"/>
      <c r="E69" s="205"/>
      <c r="F69" s="204"/>
      <c r="G69" s="204"/>
      <c r="H69" s="204"/>
      <c r="I69" s="205"/>
      <c r="J69" s="204"/>
      <c r="K69" s="204"/>
      <c r="L69" s="204"/>
      <c r="M69" s="205"/>
      <c r="N69" s="204"/>
      <c r="O69" s="204"/>
      <c r="P69" s="204"/>
      <c r="Q69" s="205"/>
      <c r="R69" s="178"/>
      <c r="S69" s="29"/>
      <c r="T69" s="30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9" customFormat="1" ht="10.5" customHeight="1">
      <c r="A70" s="203"/>
      <c r="B70" s="204"/>
      <c r="C70" s="204"/>
      <c r="D70" s="204"/>
      <c r="E70" s="205"/>
      <c r="F70" s="204"/>
      <c r="G70" s="204"/>
      <c r="H70" s="204"/>
      <c r="I70" s="205"/>
      <c r="J70" s="204"/>
      <c r="K70" s="204"/>
      <c r="L70" s="204"/>
      <c r="M70" s="205"/>
      <c r="N70" s="204"/>
      <c r="O70" s="204"/>
      <c r="P70" s="204"/>
      <c r="Q70" s="205"/>
      <c r="R70" s="178"/>
      <c r="S70" s="29"/>
      <c r="T70" s="30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s="9" customFormat="1" ht="21.75" customHeight="1">
      <c r="A71" s="207" t="s">
        <v>135</v>
      </c>
      <c r="B71" s="204"/>
      <c r="C71" s="204"/>
      <c r="D71" s="204"/>
      <c r="E71" s="205"/>
      <c r="F71" s="204"/>
      <c r="G71" s="204"/>
      <c r="H71" s="204"/>
      <c r="I71" s="205"/>
      <c r="J71" s="204"/>
      <c r="K71" s="204"/>
      <c r="L71" s="204"/>
      <c r="M71" s="205"/>
      <c r="N71" s="204"/>
      <c r="O71" s="204"/>
      <c r="P71" s="204"/>
      <c r="Q71" s="205"/>
      <c r="R71" s="178"/>
      <c r="S71" s="29"/>
      <c r="T71" s="30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s="9" customFormat="1" ht="9.75" customHeight="1" thickBot="1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42"/>
      <c r="S72" s="42"/>
      <c r="T72" s="43"/>
      <c r="U72" s="11"/>
      <c r="V72" s="11"/>
      <c r="W72" s="11"/>
      <c r="X72" s="11"/>
      <c r="Y72" s="11"/>
      <c r="Z72" s="11"/>
      <c r="AA72" s="11"/>
      <c r="AB72" s="11"/>
      <c r="AC72" s="11"/>
      <c r="AD72" s="44"/>
    </row>
    <row r="73" spans="1:30" s="9" customFormat="1" ht="9.75" customHeight="1" thickTop="1">
      <c r="A73" s="228" t="s">
        <v>110</v>
      </c>
      <c r="B73" s="231" t="s">
        <v>106</v>
      </c>
      <c r="C73" s="232"/>
      <c r="D73" s="232"/>
      <c r="E73" s="232"/>
      <c r="F73" s="232"/>
      <c r="G73" s="232"/>
      <c r="H73" s="232"/>
      <c r="I73" s="232"/>
      <c r="J73" s="231" t="s">
        <v>107</v>
      </c>
      <c r="K73" s="232"/>
      <c r="L73" s="232"/>
      <c r="M73" s="232"/>
      <c r="N73" s="232"/>
      <c r="O73" s="232"/>
      <c r="P73" s="232"/>
      <c r="Q73" s="232"/>
      <c r="R73" s="244" t="s">
        <v>123</v>
      </c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40"/>
    </row>
    <row r="74" spans="1:30" s="9" customFormat="1" ht="9.75" customHeight="1">
      <c r="A74" s="229"/>
      <c r="B74" s="233" t="str">
        <f>B2</f>
        <v>Intera Sicilia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45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3"/>
    </row>
    <row r="75" spans="1:30" s="9" customFormat="1" ht="9.75" customHeight="1">
      <c r="A75" s="229"/>
      <c r="B75" s="235" t="str">
        <f>B3</f>
        <v>Intero Anno 2009</v>
      </c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45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3"/>
    </row>
    <row r="76" spans="1:30" s="9" customFormat="1" ht="9.75" customHeight="1">
      <c r="A76" s="229"/>
      <c r="B76" s="237" t="s">
        <v>0</v>
      </c>
      <c r="C76" s="226"/>
      <c r="D76" s="226"/>
      <c r="E76" s="226"/>
      <c r="F76" s="225" t="s">
        <v>1</v>
      </c>
      <c r="G76" s="226"/>
      <c r="H76" s="226"/>
      <c r="I76" s="227"/>
      <c r="J76" s="237" t="s">
        <v>0</v>
      </c>
      <c r="K76" s="226"/>
      <c r="L76" s="226"/>
      <c r="M76" s="226"/>
      <c r="N76" s="225" t="s">
        <v>1</v>
      </c>
      <c r="O76" s="226"/>
      <c r="P76" s="226"/>
      <c r="Q76" s="227"/>
      <c r="R76" s="245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3"/>
    </row>
    <row r="77" spans="1:30" s="9" customFormat="1" ht="9.75" customHeight="1" thickBot="1">
      <c r="A77" s="230"/>
      <c r="B77" s="143">
        <f>$B$5</f>
        <v>2008</v>
      </c>
      <c r="C77" s="144">
        <f>$C$5</f>
        <v>2009</v>
      </c>
      <c r="D77" s="145" t="s">
        <v>3</v>
      </c>
      <c r="E77" s="149" t="s">
        <v>2</v>
      </c>
      <c r="F77" s="150">
        <f>$B$5</f>
        <v>2008</v>
      </c>
      <c r="G77" s="146">
        <f>$C$5</f>
        <v>2009</v>
      </c>
      <c r="H77" s="145" t="s">
        <v>3</v>
      </c>
      <c r="I77" s="147" t="s">
        <v>2</v>
      </c>
      <c r="J77" s="148">
        <f>$B$5</f>
        <v>2008</v>
      </c>
      <c r="K77" s="146">
        <f>$C$5</f>
        <v>2009</v>
      </c>
      <c r="L77" s="145" t="s">
        <v>3</v>
      </c>
      <c r="M77" s="149" t="s">
        <v>2</v>
      </c>
      <c r="N77" s="150">
        <f>$B$5</f>
        <v>2008</v>
      </c>
      <c r="O77" s="146">
        <f>$C$5</f>
        <v>2009</v>
      </c>
      <c r="P77" s="145" t="s">
        <v>3</v>
      </c>
      <c r="Q77" s="147" t="s">
        <v>2</v>
      </c>
      <c r="R77" s="41"/>
      <c r="S77" s="33" t="s">
        <v>4</v>
      </c>
      <c r="T77" s="33" t="s">
        <v>119</v>
      </c>
      <c r="U77" s="33" t="s">
        <v>112</v>
      </c>
      <c r="V77" s="33" t="s">
        <v>113</v>
      </c>
      <c r="W77" s="33" t="s">
        <v>112</v>
      </c>
      <c r="X77" s="33" t="s">
        <v>4</v>
      </c>
      <c r="Y77" s="33" t="s">
        <v>114</v>
      </c>
      <c r="Z77" s="33" t="s">
        <v>113</v>
      </c>
      <c r="AA77" s="33" t="s">
        <v>115</v>
      </c>
      <c r="AB77" s="33" t="s">
        <v>116</v>
      </c>
      <c r="AC77" s="33" t="s">
        <v>117</v>
      </c>
      <c r="AD77" s="34" t="s">
        <v>118</v>
      </c>
    </row>
    <row r="78" spans="1:30" s="9" customFormat="1" ht="10.5" customHeight="1" thickTop="1">
      <c r="A78" s="25" t="s">
        <v>51</v>
      </c>
      <c r="B78" s="165">
        <v>81580</v>
      </c>
      <c r="C78" s="166">
        <v>75187</v>
      </c>
      <c r="D78" s="61">
        <f>C78-B78</f>
        <v>-6393</v>
      </c>
      <c r="E78" s="62">
        <f>IF(B78&gt;0,C78/B78-1,C78)</f>
        <v>-0.07836479529296392</v>
      </c>
      <c r="F78" s="171">
        <v>289140</v>
      </c>
      <c r="G78" s="166">
        <v>268532</v>
      </c>
      <c r="H78" s="61">
        <f>G78-F78</f>
        <v>-20608</v>
      </c>
      <c r="I78" s="63">
        <f>IF(F78&gt;0,G78/F78-1,G78)</f>
        <v>-0.0712734315556478</v>
      </c>
      <c r="J78" s="175">
        <v>10303</v>
      </c>
      <c r="K78" s="166">
        <v>11392</v>
      </c>
      <c r="L78" s="61">
        <f>K78-J78</f>
        <v>1089</v>
      </c>
      <c r="M78" s="62">
        <f>IF(J78&gt;0,K78/J78-1,K78)</f>
        <v>0.10569736969814625</v>
      </c>
      <c r="N78" s="171">
        <v>51835</v>
      </c>
      <c r="O78" s="166">
        <v>55612</v>
      </c>
      <c r="P78" s="61">
        <f>O78-N78</f>
        <v>3777</v>
      </c>
      <c r="Q78" s="63">
        <f>IF(N78&gt;0,O78/N78-1,O78)</f>
        <v>0.07286582425002419</v>
      </c>
      <c r="R78" s="22" t="s">
        <v>74</v>
      </c>
      <c r="S78" s="35" t="str">
        <f aca="true" t="shared" si="24" ref="S78:S107">S6</f>
        <v>ü</v>
      </c>
      <c r="T78" s="35" t="str">
        <f aca="true" t="shared" si="25" ref="T78:AD78">T6</f>
        <v>ü</v>
      </c>
      <c r="U78" s="35" t="str">
        <f t="shared" si="25"/>
        <v>ü</v>
      </c>
      <c r="V78" s="35" t="str">
        <f t="shared" si="25"/>
        <v>ü</v>
      </c>
      <c r="W78" s="35" t="str">
        <f t="shared" si="25"/>
        <v>ü</v>
      </c>
      <c r="X78" s="35" t="str">
        <f t="shared" si="25"/>
        <v>ü</v>
      </c>
      <c r="Y78" s="35" t="str">
        <f t="shared" si="25"/>
        <v>ü</v>
      </c>
      <c r="Z78" s="35" t="str">
        <f t="shared" si="25"/>
        <v>ü</v>
      </c>
      <c r="AA78" s="35" t="str">
        <f t="shared" si="25"/>
        <v>ü</v>
      </c>
      <c r="AB78" s="35" t="str">
        <f t="shared" si="25"/>
        <v>ü</v>
      </c>
      <c r="AC78" s="35" t="str">
        <f t="shared" si="25"/>
        <v>ü</v>
      </c>
      <c r="AD78" s="36" t="str">
        <f t="shared" si="25"/>
        <v>ü</v>
      </c>
    </row>
    <row r="79" spans="1:30" s="9" customFormat="1" ht="10.5" customHeight="1">
      <c r="A79" s="26" t="s">
        <v>52</v>
      </c>
      <c r="B79" s="167">
        <v>3521</v>
      </c>
      <c r="C79" s="168">
        <v>3074</v>
      </c>
      <c r="D79" s="64">
        <f aca="true" t="shared" si="26" ref="D79:D96">C79-B79</f>
        <v>-447</v>
      </c>
      <c r="E79" s="65">
        <f aca="true" t="shared" si="27" ref="E79:E96">IF(B79&gt;0,C79/B79-1,C79)</f>
        <v>-0.1269525702925305</v>
      </c>
      <c r="F79" s="172">
        <v>17974</v>
      </c>
      <c r="G79" s="168">
        <v>15221</v>
      </c>
      <c r="H79" s="64">
        <f aca="true" t="shared" si="28" ref="H79:H96">G79-F79</f>
        <v>-2753</v>
      </c>
      <c r="I79" s="66">
        <f aca="true" t="shared" si="29" ref="I79:I96">IF(F79&gt;0,G79/F79-1,G79)</f>
        <v>-0.15316568376543893</v>
      </c>
      <c r="J79" s="176">
        <v>452</v>
      </c>
      <c r="K79" s="168">
        <v>753</v>
      </c>
      <c r="L79" s="64">
        <f aca="true" t="shared" si="30" ref="L79:L96">K79-J79</f>
        <v>301</v>
      </c>
      <c r="M79" s="65">
        <f aca="true" t="shared" si="31" ref="M79:M96">IF(J79&gt;0,K79/J79-1,K79)</f>
        <v>0.665929203539823</v>
      </c>
      <c r="N79" s="172">
        <v>1999</v>
      </c>
      <c r="O79" s="168">
        <v>2951</v>
      </c>
      <c r="P79" s="64">
        <f aca="true" t="shared" si="32" ref="P79:P96">O79-N79</f>
        <v>952</v>
      </c>
      <c r="Q79" s="66">
        <f aca="true" t="shared" si="33" ref="Q79:Q96">IF(N79&gt;0,O79/N79-1,O79)</f>
        <v>0.47623811905952973</v>
      </c>
      <c r="R79" s="23" t="s">
        <v>75</v>
      </c>
      <c r="S79" s="37" t="str">
        <f t="shared" si="24"/>
        <v>ü</v>
      </c>
      <c r="T79" s="37" t="str">
        <f aca="true" t="shared" si="34" ref="T79:AD79">T7</f>
        <v>ü</v>
      </c>
      <c r="U79" s="37" t="str">
        <f t="shared" si="34"/>
        <v>ü</v>
      </c>
      <c r="V79" s="37" t="str">
        <f t="shared" si="34"/>
        <v>ü</v>
      </c>
      <c r="W79" s="37" t="str">
        <f t="shared" si="34"/>
        <v>ü</v>
      </c>
      <c r="X79" s="37" t="str">
        <f t="shared" si="34"/>
        <v>ü</v>
      </c>
      <c r="Y79" s="37" t="str">
        <f t="shared" si="34"/>
        <v>ü</v>
      </c>
      <c r="Z79" s="37" t="str">
        <f t="shared" si="34"/>
        <v>ü</v>
      </c>
      <c r="AA79" s="37" t="str">
        <f t="shared" si="34"/>
        <v>ü</v>
      </c>
      <c r="AB79" s="37" t="str">
        <f t="shared" si="34"/>
        <v>ü</v>
      </c>
      <c r="AC79" s="37" t="str">
        <f t="shared" si="34"/>
        <v>ü</v>
      </c>
      <c r="AD79" s="38" t="str">
        <f t="shared" si="34"/>
        <v>ü</v>
      </c>
    </row>
    <row r="80" spans="1:30" s="9" customFormat="1" ht="10.5" customHeight="1">
      <c r="A80" s="26" t="s">
        <v>53</v>
      </c>
      <c r="B80" s="167">
        <v>232576</v>
      </c>
      <c r="C80" s="168">
        <v>222549</v>
      </c>
      <c r="D80" s="64">
        <f t="shared" si="26"/>
        <v>-10027</v>
      </c>
      <c r="E80" s="65">
        <f t="shared" si="27"/>
        <v>-0.043112788937809565</v>
      </c>
      <c r="F80" s="172">
        <v>926622</v>
      </c>
      <c r="G80" s="168">
        <v>882180</v>
      </c>
      <c r="H80" s="64">
        <f t="shared" si="28"/>
        <v>-44442</v>
      </c>
      <c r="I80" s="66">
        <f t="shared" si="29"/>
        <v>-0.04796130460964665</v>
      </c>
      <c r="J80" s="176">
        <v>62579</v>
      </c>
      <c r="K80" s="168">
        <v>27876</v>
      </c>
      <c r="L80" s="64">
        <f t="shared" si="30"/>
        <v>-34703</v>
      </c>
      <c r="M80" s="65">
        <f t="shared" si="31"/>
        <v>-0.5545470525256077</v>
      </c>
      <c r="N80" s="172">
        <v>159274</v>
      </c>
      <c r="O80" s="168">
        <v>135960</v>
      </c>
      <c r="P80" s="64">
        <f t="shared" si="32"/>
        <v>-23314</v>
      </c>
      <c r="Q80" s="66">
        <f t="shared" si="33"/>
        <v>-0.14637668420457828</v>
      </c>
      <c r="R80" s="23" t="s">
        <v>89</v>
      </c>
      <c r="S80" s="37" t="str">
        <f t="shared" si="24"/>
        <v>ü</v>
      </c>
      <c r="T80" s="37" t="str">
        <f aca="true" t="shared" si="35" ref="T80:AD80">T8</f>
        <v>ü</v>
      </c>
      <c r="U80" s="37" t="str">
        <f t="shared" si="35"/>
        <v>ü</v>
      </c>
      <c r="V80" s="37" t="str">
        <f t="shared" si="35"/>
        <v>ü</v>
      </c>
      <c r="W80" s="37" t="str">
        <f t="shared" si="35"/>
        <v>ü</v>
      </c>
      <c r="X80" s="37" t="str">
        <f t="shared" si="35"/>
        <v>ü</v>
      </c>
      <c r="Y80" s="37" t="str">
        <f t="shared" si="35"/>
        <v>ü</v>
      </c>
      <c r="Z80" s="37" t="str">
        <f t="shared" si="35"/>
        <v>ü</v>
      </c>
      <c r="AA80" s="37" t="str">
        <f t="shared" si="35"/>
        <v>ü</v>
      </c>
      <c r="AB80" s="37" t="str">
        <f t="shared" si="35"/>
        <v>ü</v>
      </c>
      <c r="AC80" s="37" t="str">
        <f t="shared" si="35"/>
        <v>ü</v>
      </c>
      <c r="AD80" s="38" t="str">
        <f t="shared" si="35"/>
        <v>ü</v>
      </c>
    </row>
    <row r="81" spans="1:30" s="9" customFormat="1" ht="10.5" customHeight="1">
      <c r="A81" s="26" t="s">
        <v>54</v>
      </c>
      <c r="B81" s="167">
        <v>5759</v>
      </c>
      <c r="C81" s="168">
        <v>5157</v>
      </c>
      <c r="D81" s="64">
        <f t="shared" si="26"/>
        <v>-602</v>
      </c>
      <c r="E81" s="65">
        <f t="shared" si="27"/>
        <v>-0.10453203681194656</v>
      </c>
      <c r="F81" s="172">
        <v>21272</v>
      </c>
      <c r="G81" s="168">
        <v>22600</v>
      </c>
      <c r="H81" s="64">
        <f t="shared" si="28"/>
        <v>1328</v>
      </c>
      <c r="I81" s="66">
        <f t="shared" si="29"/>
        <v>0.06242948476871013</v>
      </c>
      <c r="J81" s="176">
        <v>850</v>
      </c>
      <c r="K81" s="168">
        <v>1153</v>
      </c>
      <c r="L81" s="64">
        <f t="shared" si="30"/>
        <v>303</v>
      </c>
      <c r="M81" s="65">
        <f t="shared" si="31"/>
        <v>0.3564705882352941</v>
      </c>
      <c r="N81" s="172">
        <v>3851</v>
      </c>
      <c r="O81" s="168">
        <v>4484</v>
      </c>
      <c r="P81" s="64">
        <f t="shared" si="32"/>
        <v>633</v>
      </c>
      <c r="Q81" s="66">
        <f t="shared" si="33"/>
        <v>0.1643728901584005</v>
      </c>
      <c r="R81" s="23" t="s">
        <v>76</v>
      </c>
      <c r="S81" s="37" t="str">
        <f t="shared" si="24"/>
        <v>ü</v>
      </c>
      <c r="T81" s="37" t="str">
        <f aca="true" t="shared" si="36" ref="T81:AD81">T9</f>
        <v>ü</v>
      </c>
      <c r="U81" s="37" t="str">
        <f t="shared" si="36"/>
        <v>ü</v>
      </c>
      <c r="V81" s="37" t="str">
        <f t="shared" si="36"/>
        <v>ü</v>
      </c>
      <c r="W81" s="37" t="str">
        <f t="shared" si="36"/>
        <v>ü</v>
      </c>
      <c r="X81" s="37" t="str">
        <f t="shared" si="36"/>
        <v>ü</v>
      </c>
      <c r="Y81" s="37" t="str">
        <f t="shared" si="36"/>
        <v>ü</v>
      </c>
      <c r="Z81" s="37" t="str">
        <f t="shared" si="36"/>
        <v>ü</v>
      </c>
      <c r="AA81" s="37" t="str">
        <f t="shared" si="36"/>
        <v>ü</v>
      </c>
      <c r="AB81" s="37" t="str">
        <f t="shared" si="36"/>
        <v>ü</v>
      </c>
      <c r="AC81" s="37" t="str">
        <f t="shared" si="36"/>
        <v>ü</v>
      </c>
      <c r="AD81" s="38" t="str">
        <f t="shared" si="36"/>
        <v>ü</v>
      </c>
    </row>
    <row r="82" spans="1:30" s="9" customFormat="1" ht="10.5" customHeight="1">
      <c r="A82" s="26" t="s">
        <v>55</v>
      </c>
      <c r="B82" s="167">
        <v>9139</v>
      </c>
      <c r="C82" s="168">
        <v>8197</v>
      </c>
      <c r="D82" s="64">
        <f t="shared" si="26"/>
        <v>-942</v>
      </c>
      <c r="E82" s="65">
        <f t="shared" si="27"/>
        <v>-0.103074734653682</v>
      </c>
      <c r="F82" s="172">
        <v>48979</v>
      </c>
      <c r="G82" s="168">
        <v>33393</v>
      </c>
      <c r="H82" s="64">
        <f t="shared" si="28"/>
        <v>-15586</v>
      </c>
      <c r="I82" s="66">
        <f t="shared" si="29"/>
        <v>-0.318218011800976</v>
      </c>
      <c r="J82" s="176">
        <v>1474</v>
      </c>
      <c r="K82" s="168">
        <v>1685</v>
      </c>
      <c r="L82" s="64">
        <f t="shared" si="30"/>
        <v>211</v>
      </c>
      <c r="M82" s="65">
        <f t="shared" si="31"/>
        <v>0.14314789687924012</v>
      </c>
      <c r="N82" s="172">
        <v>5842</v>
      </c>
      <c r="O82" s="168">
        <v>7464</v>
      </c>
      <c r="P82" s="64">
        <f t="shared" si="32"/>
        <v>1622</v>
      </c>
      <c r="Q82" s="66">
        <f t="shared" si="33"/>
        <v>0.2776446422458063</v>
      </c>
      <c r="R82" s="23" t="s">
        <v>90</v>
      </c>
      <c r="S82" s="37" t="str">
        <f t="shared" si="24"/>
        <v>ü</v>
      </c>
      <c r="T82" s="37" t="str">
        <f aca="true" t="shared" si="37" ref="T82:AD82">T10</f>
        <v>ü</v>
      </c>
      <c r="U82" s="37" t="str">
        <f t="shared" si="37"/>
        <v>ü</v>
      </c>
      <c r="V82" s="37" t="str">
        <f t="shared" si="37"/>
        <v>ü</v>
      </c>
      <c r="W82" s="37" t="str">
        <f t="shared" si="37"/>
        <v>ü</v>
      </c>
      <c r="X82" s="37" t="str">
        <f t="shared" si="37"/>
        <v>ü</v>
      </c>
      <c r="Y82" s="37" t="str">
        <f t="shared" si="37"/>
        <v>ü</v>
      </c>
      <c r="Z82" s="37" t="str">
        <f t="shared" si="37"/>
        <v>ü</v>
      </c>
      <c r="AA82" s="37" t="str">
        <f t="shared" si="37"/>
        <v>ü</v>
      </c>
      <c r="AB82" s="37" t="str">
        <f t="shared" si="37"/>
        <v>ü</v>
      </c>
      <c r="AC82" s="37" t="str">
        <f t="shared" si="37"/>
        <v>ü</v>
      </c>
      <c r="AD82" s="38" t="str">
        <f t="shared" si="37"/>
        <v>ü</v>
      </c>
    </row>
    <row r="83" spans="1:30" s="9" customFormat="1" ht="10.5" customHeight="1">
      <c r="A83" s="26" t="s">
        <v>56</v>
      </c>
      <c r="B83" s="167">
        <v>82341</v>
      </c>
      <c r="C83" s="168">
        <v>75273</v>
      </c>
      <c r="D83" s="64">
        <f t="shared" si="26"/>
        <v>-7068</v>
      </c>
      <c r="E83" s="65">
        <f t="shared" si="27"/>
        <v>-0.08583816081903306</v>
      </c>
      <c r="F83" s="172">
        <v>271093</v>
      </c>
      <c r="G83" s="168">
        <v>259153</v>
      </c>
      <c r="H83" s="64">
        <f t="shared" si="28"/>
        <v>-11940</v>
      </c>
      <c r="I83" s="66">
        <f t="shared" si="29"/>
        <v>-0.044043925885212776</v>
      </c>
      <c r="J83" s="176">
        <v>8608</v>
      </c>
      <c r="K83" s="168">
        <v>9829</v>
      </c>
      <c r="L83" s="64">
        <f t="shared" si="30"/>
        <v>1221</v>
      </c>
      <c r="M83" s="65">
        <f t="shared" si="31"/>
        <v>0.1418447955390334</v>
      </c>
      <c r="N83" s="172">
        <v>39417</v>
      </c>
      <c r="O83" s="168">
        <v>45597</v>
      </c>
      <c r="P83" s="64">
        <f t="shared" si="32"/>
        <v>6180</v>
      </c>
      <c r="Q83" s="66">
        <f t="shared" si="33"/>
        <v>0.15678514346601724</v>
      </c>
      <c r="R83" s="23" t="s">
        <v>100</v>
      </c>
      <c r="S83" s="37" t="str">
        <f t="shared" si="24"/>
        <v>ü</v>
      </c>
      <c r="T83" s="37" t="str">
        <f aca="true" t="shared" si="38" ref="T83:AD83">T11</f>
        <v>ü</v>
      </c>
      <c r="U83" s="37" t="str">
        <f t="shared" si="38"/>
        <v>ü</v>
      </c>
      <c r="V83" s="37" t="str">
        <f t="shared" si="38"/>
        <v>ü</v>
      </c>
      <c r="W83" s="37" t="str">
        <f t="shared" si="38"/>
        <v>ü</v>
      </c>
      <c r="X83" s="37" t="str">
        <f t="shared" si="38"/>
        <v>ü</v>
      </c>
      <c r="Y83" s="37" t="str">
        <f t="shared" si="38"/>
        <v>ü</v>
      </c>
      <c r="Z83" s="37" t="str">
        <f t="shared" si="38"/>
        <v>ü</v>
      </c>
      <c r="AA83" s="37" t="str">
        <f t="shared" si="38"/>
        <v>ü</v>
      </c>
      <c r="AB83" s="37" t="str">
        <f t="shared" si="38"/>
        <v>ü</v>
      </c>
      <c r="AC83" s="37" t="str">
        <f t="shared" si="38"/>
        <v>ü</v>
      </c>
      <c r="AD83" s="38" t="str">
        <f t="shared" si="38"/>
        <v>ü</v>
      </c>
    </row>
    <row r="84" spans="1:30" s="9" customFormat="1" ht="10.5" customHeight="1">
      <c r="A84" s="26" t="s">
        <v>57</v>
      </c>
      <c r="B84" s="167">
        <v>20883</v>
      </c>
      <c r="C84" s="168">
        <v>17106</v>
      </c>
      <c r="D84" s="64">
        <f t="shared" si="26"/>
        <v>-3777</v>
      </c>
      <c r="E84" s="65">
        <f t="shared" si="27"/>
        <v>-0.18086481827323664</v>
      </c>
      <c r="F84" s="172">
        <v>70425</v>
      </c>
      <c r="G84" s="168">
        <v>59846</v>
      </c>
      <c r="H84" s="64">
        <f t="shared" si="28"/>
        <v>-10579</v>
      </c>
      <c r="I84" s="66">
        <f t="shared" si="29"/>
        <v>-0.15021654242101523</v>
      </c>
      <c r="J84" s="176">
        <v>2313</v>
      </c>
      <c r="K84" s="168">
        <v>2629</v>
      </c>
      <c r="L84" s="64">
        <f t="shared" si="30"/>
        <v>316</v>
      </c>
      <c r="M84" s="65">
        <f t="shared" si="31"/>
        <v>0.13661910938175525</v>
      </c>
      <c r="N84" s="172">
        <v>9022</v>
      </c>
      <c r="O84" s="168">
        <v>11420</v>
      </c>
      <c r="P84" s="64">
        <f t="shared" si="32"/>
        <v>2398</v>
      </c>
      <c r="Q84" s="66">
        <f t="shared" si="33"/>
        <v>0.26579472400798054</v>
      </c>
      <c r="R84" s="23" t="s">
        <v>77</v>
      </c>
      <c r="S84" s="37" t="str">
        <f t="shared" si="24"/>
        <v>ü</v>
      </c>
      <c r="T84" s="37" t="str">
        <f aca="true" t="shared" si="39" ref="T84:AD84">T12</f>
        <v>ü</v>
      </c>
      <c r="U84" s="37" t="str">
        <f t="shared" si="39"/>
        <v>ü</v>
      </c>
      <c r="V84" s="37" t="str">
        <f t="shared" si="39"/>
        <v>ü</v>
      </c>
      <c r="W84" s="37" t="str">
        <f t="shared" si="39"/>
        <v>ü</v>
      </c>
      <c r="X84" s="37" t="str">
        <f t="shared" si="39"/>
        <v>ü</v>
      </c>
      <c r="Y84" s="37" t="str">
        <f t="shared" si="39"/>
        <v>ü</v>
      </c>
      <c r="Z84" s="37" t="str">
        <f t="shared" si="39"/>
        <v>ü</v>
      </c>
      <c r="AA84" s="37" t="str">
        <f t="shared" si="39"/>
        <v>ü</v>
      </c>
      <c r="AB84" s="37" t="str">
        <f t="shared" si="39"/>
        <v>ü</v>
      </c>
      <c r="AC84" s="37" t="str">
        <f t="shared" si="39"/>
        <v>ü</v>
      </c>
      <c r="AD84" s="38" t="str">
        <f t="shared" si="39"/>
        <v>ü</v>
      </c>
    </row>
    <row r="85" spans="1:30" s="13" customFormat="1" ht="10.5" customHeight="1">
      <c r="A85" s="26" t="s">
        <v>58</v>
      </c>
      <c r="B85" s="167">
        <v>36529</v>
      </c>
      <c r="C85" s="168">
        <v>35037</v>
      </c>
      <c r="D85" s="64">
        <f t="shared" si="26"/>
        <v>-1492</v>
      </c>
      <c r="E85" s="65">
        <f t="shared" si="27"/>
        <v>-0.040844260724355985</v>
      </c>
      <c r="F85" s="172">
        <v>113994</v>
      </c>
      <c r="G85" s="168">
        <v>108441</v>
      </c>
      <c r="H85" s="64">
        <f t="shared" si="28"/>
        <v>-5553</v>
      </c>
      <c r="I85" s="66">
        <f t="shared" si="29"/>
        <v>-0.04871309016264014</v>
      </c>
      <c r="J85" s="176">
        <v>4230</v>
      </c>
      <c r="K85" s="168">
        <v>4771</v>
      </c>
      <c r="L85" s="64">
        <f t="shared" si="30"/>
        <v>541</v>
      </c>
      <c r="M85" s="65">
        <f t="shared" si="31"/>
        <v>0.12789598108747047</v>
      </c>
      <c r="N85" s="172">
        <v>17182</v>
      </c>
      <c r="O85" s="168">
        <v>19117</v>
      </c>
      <c r="P85" s="64">
        <f t="shared" si="32"/>
        <v>1935</v>
      </c>
      <c r="Q85" s="66">
        <f t="shared" si="33"/>
        <v>0.11261785589570472</v>
      </c>
      <c r="R85" s="23" t="s">
        <v>78</v>
      </c>
      <c r="S85" s="37" t="str">
        <f t="shared" si="24"/>
        <v>ü</v>
      </c>
      <c r="T85" s="37" t="str">
        <f aca="true" t="shared" si="40" ref="T85:AD85">T13</f>
        <v>ü</v>
      </c>
      <c r="U85" s="37" t="str">
        <f t="shared" si="40"/>
        <v>ü</v>
      </c>
      <c r="V85" s="37" t="str">
        <f t="shared" si="40"/>
        <v>ü</v>
      </c>
      <c r="W85" s="37" t="str">
        <f t="shared" si="40"/>
        <v>ü</v>
      </c>
      <c r="X85" s="37" t="str">
        <f t="shared" si="40"/>
        <v>ü</v>
      </c>
      <c r="Y85" s="37" t="str">
        <f t="shared" si="40"/>
        <v>ü</v>
      </c>
      <c r="Z85" s="37" t="str">
        <f t="shared" si="40"/>
        <v>ü</v>
      </c>
      <c r="AA85" s="37" t="str">
        <f t="shared" si="40"/>
        <v>ü</v>
      </c>
      <c r="AB85" s="37" t="str">
        <f t="shared" si="40"/>
        <v>ü</v>
      </c>
      <c r="AC85" s="37" t="str">
        <f t="shared" si="40"/>
        <v>ü</v>
      </c>
      <c r="AD85" s="38" t="str">
        <f t="shared" si="40"/>
        <v>ü</v>
      </c>
    </row>
    <row r="86" spans="1:30" s="13" customFormat="1" ht="10.5" customHeight="1">
      <c r="A86" s="26" t="s">
        <v>59</v>
      </c>
      <c r="B86" s="167">
        <v>83391</v>
      </c>
      <c r="C86" s="168">
        <v>77799</v>
      </c>
      <c r="D86" s="64">
        <f t="shared" si="26"/>
        <v>-5592</v>
      </c>
      <c r="E86" s="65">
        <f t="shared" si="27"/>
        <v>-0.06705759614346873</v>
      </c>
      <c r="F86" s="172">
        <v>275000</v>
      </c>
      <c r="G86" s="168">
        <v>253135</v>
      </c>
      <c r="H86" s="64">
        <f t="shared" si="28"/>
        <v>-21865</v>
      </c>
      <c r="I86" s="66">
        <f t="shared" si="29"/>
        <v>-0.07950909090909086</v>
      </c>
      <c r="J86" s="176">
        <v>10312</v>
      </c>
      <c r="K86" s="168">
        <v>11715</v>
      </c>
      <c r="L86" s="64">
        <f t="shared" si="30"/>
        <v>1403</v>
      </c>
      <c r="M86" s="65">
        <f t="shared" si="31"/>
        <v>0.13605508145849488</v>
      </c>
      <c r="N86" s="172">
        <v>45373</v>
      </c>
      <c r="O86" s="168">
        <v>48865</v>
      </c>
      <c r="P86" s="64">
        <f t="shared" si="32"/>
        <v>3492</v>
      </c>
      <c r="Q86" s="66">
        <f t="shared" si="33"/>
        <v>0.07696206995349653</v>
      </c>
      <c r="R86" s="23" t="s">
        <v>79</v>
      </c>
      <c r="S86" s="37" t="str">
        <f t="shared" si="24"/>
        <v>ü</v>
      </c>
      <c r="T86" s="37" t="str">
        <f aca="true" t="shared" si="41" ref="T86:AD86">T14</f>
        <v>ü</v>
      </c>
      <c r="U86" s="37" t="str">
        <f t="shared" si="41"/>
        <v>ü</v>
      </c>
      <c r="V86" s="37" t="str">
        <f t="shared" si="41"/>
        <v>ü</v>
      </c>
      <c r="W86" s="37" t="str">
        <f t="shared" si="41"/>
        <v>ü</v>
      </c>
      <c r="X86" s="37" t="str">
        <f t="shared" si="41"/>
        <v>ü</v>
      </c>
      <c r="Y86" s="37" t="str">
        <f t="shared" si="41"/>
        <v>ü</v>
      </c>
      <c r="Z86" s="37" t="str">
        <f t="shared" si="41"/>
        <v>ü</v>
      </c>
      <c r="AA86" s="37" t="str">
        <f t="shared" si="41"/>
        <v>ü</v>
      </c>
      <c r="AB86" s="37" t="str">
        <f t="shared" si="41"/>
        <v>ü</v>
      </c>
      <c r="AC86" s="37" t="str">
        <f t="shared" si="41"/>
        <v>ü</v>
      </c>
      <c r="AD86" s="38" t="str">
        <f t="shared" si="41"/>
        <v>ü</v>
      </c>
    </row>
    <row r="87" spans="1:30" s="13" customFormat="1" ht="10.5" customHeight="1">
      <c r="A87" s="26" t="s">
        <v>60</v>
      </c>
      <c r="B87" s="167">
        <v>77799</v>
      </c>
      <c r="C87" s="168">
        <v>70563</v>
      </c>
      <c r="D87" s="64">
        <f t="shared" si="26"/>
        <v>-7236</v>
      </c>
      <c r="E87" s="65">
        <f t="shared" si="27"/>
        <v>-0.09300890756950608</v>
      </c>
      <c r="F87" s="172">
        <v>225847</v>
      </c>
      <c r="G87" s="168">
        <v>207959</v>
      </c>
      <c r="H87" s="64">
        <f t="shared" si="28"/>
        <v>-17888</v>
      </c>
      <c r="I87" s="66">
        <f t="shared" si="29"/>
        <v>-0.0792040629275571</v>
      </c>
      <c r="J87" s="176">
        <v>10330</v>
      </c>
      <c r="K87" s="168">
        <v>10641</v>
      </c>
      <c r="L87" s="64">
        <f t="shared" si="30"/>
        <v>311</v>
      </c>
      <c r="M87" s="65">
        <f t="shared" si="31"/>
        <v>0.030106485963213858</v>
      </c>
      <c r="N87" s="172">
        <v>44241</v>
      </c>
      <c r="O87" s="168">
        <v>45510</v>
      </c>
      <c r="P87" s="64">
        <f t="shared" si="32"/>
        <v>1269</v>
      </c>
      <c r="Q87" s="66">
        <f t="shared" si="33"/>
        <v>0.028683800094934542</v>
      </c>
      <c r="R87" s="23" t="s">
        <v>80</v>
      </c>
      <c r="S87" s="37" t="str">
        <f t="shared" si="24"/>
        <v>ü</v>
      </c>
      <c r="T87" s="37" t="str">
        <f aca="true" t="shared" si="42" ref="T87:AD87">T15</f>
        <v>ü</v>
      </c>
      <c r="U87" s="37" t="str">
        <f t="shared" si="42"/>
        <v>ü</v>
      </c>
      <c r="V87" s="37" t="str">
        <f t="shared" si="42"/>
        <v>ü</v>
      </c>
      <c r="W87" s="37" t="str">
        <f t="shared" si="42"/>
        <v>ü</v>
      </c>
      <c r="X87" s="37" t="str">
        <f t="shared" si="42"/>
        <v>ü</v>
      </c>
      <c r="Y87" s="37" t="str">
        <f t="shared" si="42"/>
        <v>ü</v>
      </c>
      <c r="Z87" s="37" t="str">
        <f t="shared" si="42"/>
        <v>ü</v>
      </c>
      <c r="AA87" s="37" t="str">
        <f t="shared" si="42"/>
        <v>ü</v>
      </c>
      <c r="AB87" s="37" t="str">
        <f t="shared" si="42"/>
        <v>ü</v>
      </c>
      <c r="AC87" s="37" t="str">
        <f t="shared" si="42"/>
        <v>ü</v>
      </c>
      <c r="AD87" s="38" t="str">
        <f t="shared" si="42"/>
        <v>ü</v>
      </c>
    </row>
    <row r="88" spans="1:30" s="13" customFormat="1" ht="10.5" customHeight="1">
      <c r="A88" s="26" t="s">
        <v>61</v>
      </c>
      <c r="B88" s="167">
        <v>16284</v>
      </c>
      <c r="C88" s="168">
        <v>14582</v>
      </c>
      <c r="D88" s="64">
        <f t="shared" si="26"/>
        <v>-1702</v>
      </c>
      <c r="E88" s="65">
        <f t="shared" si="27"/>
        <v>-0.10451977401129942</v>
      </c>
      <c r="F88" s="172">
        <v>54760</v>
      </c>
      <c r="G88" s="168">
        <v>51361</v>
      </c>
      <c r="H88" s="64">
        <f t="shared" si="28"/>
        <v>-3399</v>
      </c>
      <c r="I88" s="66">
        <f t="shared" si="29"/>
        <v>-0.06207085463842221</v>
      </c>
      <c r="J88" s="176">
        <v>2359</v>
      </c>
      <c r="K88" s="168">
        <v>2593</v>
      </c>
      <c r="L88" s="64">
        <f t="shared" si="30"/>
        <v>234</v>
      </c>
      <c r="M88" s="65">
        <f t="shared" si="31"/>
        <v>0.09919457397202214</v>
      </c>
      <c r="N88" s="172">
        <v>10949</v>
      </c>
      <c r="O88" s="168">
        <v>11532</v>
      </c>
      <c r="P88" s="64">
        <f t="shared" si="32"/>
        <v>583</v>
      </c>
      <c r="Q88" s="66">
        <f t="shared" si="33"/>
        <v>0.05324687186044397</v>
      </c>
      <c r="R88" s="23" t="s">
        <v>91</v>
      </c>
      <c r="S88" s="37" t="str">
        <f t="shared" si="24"/>
        <v>ü</v>
      </c>
      <c r="T88" s="37" t="str">
        <f aca="true" t="shared" si="43" ref="T88:AD88">T16</f>
        <v>ü</v>
      </c>
      <c r="U88" s="37" t="str">
        <f t="shared" si="43"/>
        <v>ü</v>
      </c>
      <c r="V88" s="37" t="str">
        <f t="shared" si="43"/>
        <v>ü</v>
      </c>
      <c r="W88" s="37" t="str">
        <f t="shared" si="43"/>
        <v>ü</v>
      </c>
      <c r="X88" s="37" t="str">
        <f t="shared" si="43"/>
        <v>ü</v>
      </c>
      <c r="Y88" s="37" t="str">
        <f t="shared" si="43"/>
        <v>ü</v>
      </c>
      <c r="Z88" s="37" t="str">
        <f t="shared" si="43"/>
        <v>ü</v>
      </c>
      <c r="AA88" s="37" t="str">
        <f t="shared" si="43"/>
        <v>ü</v>
      </c>
      <c r="AB88" s="37" t="str">
        <f t="shared" si="43"/>
        <v>ü</v>
      </c>
      <c r="AC88" s="37" t="str">
        <f t="shared" si="43"/>
        <v>ü</v>
      </c>
      <c r="AD88" s="38" t="str">
        <f t="shared" si="43"/>
        <v>ü</v>
      </c>
    </row>
    <row r="89" spans="1:30" s="9" customFormat="1" ht="10.5" customHeight="1">
      <c r="A89" s="26" t="s">
        <v>62</v>
      </c>
      <c r="B89" s="167">
        <v>22725</v>
      </c>
      <c r="C89" s="168">
        <v>20633</v>
      </c>
      <c r="D89" s="64">
        <f t="shared" si="26"/>
        <v>-2092</v>
      </c>
      <c r="E89" s="65">
        <f t="shared" si="27"/>
        <v>-0.09205720572057208</v>
      </c>
      <c r="F89" s="172">
        <v>70319</v>
      </c>
      <c r="G89" s="168">
        <v>66813</v>
      </c>
      <c r="H89" s="64">
        <f t="shared" si="28"/>
        <v>-3506</v>
      </c>
      <c r="I89" s="66">
        <f t="shared" si="29"/>
        <v>-0.04985850196959574</v>
      </c>
      <c r="J89" s="176">
        <v>2457</v>
      </c>
      <c r="K89" s="168">
        <v>2837</v>
      </c>
      <c r="L89" s="64">
        <f t="shared" si="30"/>
        <v>380</v>
      </c>
      <c r="M89" s="65">
        <f t="shared" si="31"/>
        <v>0.1546601546601547</v>
      </c>
      <c r="N89" s="172">
        <v>10506</v>
      </c>
      <c r="O89" s="168">
        <v>10599</v>
      </c>
      <c r="P89" s="64">
        <f t="shared" si="32"/>
        <v>93</v>
      </c>
      <c r="Q89" s="66">
        <f t="shared" si="33"/>
        <v>0.008852084523129689</v>
      </c>
      <c r="R89" s="23" t="s">
        <v>81</v>
      </c>
      <c r="S89" s="37" t="str">
        <f t="shared" si="24"/>
        <v>ü</v>
      </c>
      <c r="T89" s="37" t="str">
        <f aca="true" t="shared" si="44" ref="T89:AD89">T17</f>
        <v>ü</v>
      </c>
      <c r="U89" s="37" t="str">
        <f t="shared" si="44"/>
        <v>ü</v>
      </c>
      <c r="V89" s="37" t="str">
        <f t="shared" si="44"/>
        <v>ü</v>
      </c>
      <c r="W89" s="37" t="str">
        <f t="shared" si="44"/>
        <v>ü</v>
      </c>
      <c r="X89" s="37" t="str">
        <f t="shared" si="44"/>
        <v>ü</v>
      </c>
      <c r="Y89" s="37" t="str">
        <f t="shared" si="44"/>
        <v>ü</v>
      </c>
      <c r="Z89" s="37" t="str">
        <f t="shared" si="44"/>
        <v>ü</v>
      </c>
      <c r="AA89" s="37" t="str">
        <f t="shared" si="44"/>
        <v>ü</v>
      </c>
      <c r="AB89" s="37" t="str">
        <f t="shared" si="44"/>
        <v>ü</v>
      </c>
      <c r="AC89" s="37" t="str">
        <f t="shared" si="44"/>
        <v>ü</v>
      </c>
      <c r="AD89" s="38" t="str">
        <f t="shared" si="44"/>
        <v>ü</v>
      </c>
    </row>
    <row r="90" spans="1:30" s="9" customFormat="1" ht="10.5" customHeight="1">
      <c r="A90" s="26" t="s">
        <v>63</v>
      </c>
      <c r="B90" s="167">
        <v>201326</v>
      </c>
      <c r="C90" s="168">
        <v>198599</v>
      </c>
      <c r="D90" s="64">
        <f t="shared" si="26"/>
        <v>-2727</v>
      </c>
      <c r="E90" s="65">
        <f t="shared" si="27"/>
        <v>-0.013545195354797701</v>
      </c>
      <c r="F90" s="172">
        <v>580083</v>
      </c>
      <c r="G90" s="168">
        <v>564850</v>
      </c>
      <c r="H90" s="64">
        <f t="shared" si="28"/>
        <v>-15233</v>
      </c>
      <c r="I90" s="66">
        <f t="shared" si="29"/>
        <v>-0.026260035201859044</v>
      </c>
      <c r="J90" s="176">
        <v>21196</v>
      </c>
      <c r="K90" s="168">
        <v>22425</v>
      </c>
      <c r="L90" s="64">
        <f t="shared" si="30"/>
        <v>1229</v>
      </c>
      <c r="M90" s="65">
        <f t="shared" si="31"/>
        <v>0.057982638233629036</v>
      </c>
      <c r="N90" s="172">
        <v>106614</v>
      </c>
      <c r="O90" s="168">
        <v>105286</v>
      </c>
      <c r="P90" s="64">
        <f t="shared" si="32"/>
        <v>-1328</v>
      </c>
      <c r="Q90" s="66">
        <f t="shared" si="33"/>
        <v>-0.012456150224173235</v>
      </c>
      <c r="R90" s="23" t="s">
        <v>120</v>
      </c>
      <c r="S90" s="37" t="str">
        <f t="shared" si="24"/>
        <v>ü</v>
      </c>
      <c r="T90" s="37" t="str">
        <f aca="true" t="shared" si="45" ref="T90:AD90">T18</f>
        <v>ü</v>
      </c>
      <c r="U90" s="37" t="str">
        <f t="shared" si="45"/>
        <v>ü</v>
      </c>
      <c r="V90" s="37" t="str">
        <f t="shared" si="45"/>
        <v>ü</v>
      </c>
      <c r="W90" s="37" t="str">
        <f t="shared" si="45"/>
        <v>ü</v>
      </c>
      <c r="X90" s="37" t="str">
        <f t="shared" si="45"/>
        <v>ü</v>
      </c>
      <c r="Y90" s="37" t="str">
        <f t="shared" si="45"/>
        <v>ü</v>
      </c>
      <c r="Z90" s="37" t="str">
        <f t="shared" si="45"/>
        <v>ü</v>
      </c>
      <c r="AA90" s="37" t="str">
        <f t="shared" si="45"/>
        <v>ü</v>
      </c>
      <c r="AB90" s="37" t="str">
        <f t="shared" si="45"/>
        <v>ü</v>
      </c>
      <c r="AC90" s="37" t="str">
        <f t="shared" si="45"/>
        <v>ü</v>
      </c>
      <c r="AD90" s="38" t="str">
        <f t="shared" si="45"/>
        <v>ü</v>
      </c>
    </row>
    <row r="91" spans="1:30" s="9" customFormat="1" ht="10.5" customHeight="1">
      <c r="A91" s="26" t="s">
        <v>64</v>
      </c>
      <c r="B91" s="167">
        <v>22754</v>
      </c>
      <c r="C91" s="168">
        <v>17745</v>
      </c>
      <c r="D91" s="64">
        <f t="shared" si="26"/>
        <v>-5009</v>
      </c>
      <c r="E91" s="65">
        <f t="shared" si="27"/>
        <v>-0.22013711874835196</v>
      </c>
      <c r="F91" s="172">
        <v>75869</v>
      </c>
      <c r="G91" s="168">
        <v>60333</v>
      </c>
      <c r="H91" s="64">
        <f t="shared" si="28"/>
        <v>-15536</v>
      </c>
      <c r="I91" s="66">
        <f t="shared" si="29"/>
        <v>-0.20477401837377585</v>
      </c>
      <c r="J91" s="176">
        <v>2002</v>
      </c>
      <c r="K91" s="168">
        <v>1998</v>
      </c>
      <c r="L91" s="64">
        <f t="shared" si="30"/>
        <v>-4</v>
      </c>
      <c r="M91" s="65">
        <f t="shared" si="31"/>
        <v>-0.0019980019980020414</v>
      </c>
      <c r="N91" s="172">
        <v>8830</v>
      </c>
      <c r="O91" s="168">
        <v>8888</v>
      </c>
      <c r="P91" s="64">
        <f t="shared" si="32"/>
        <v>58</v>
      </c>
      <c r="Q91" s="66">
        <f t="shared" si="33"/>
        <v>0.006568516421290971</v>
      </c>
      <c r="R91" s="23" t="s">
        <v>121</v>
      </c>
      <c r="S91" s="37" t="str">
        <f t="shared" si="24"/>
        <v>ü</v>
      </c>
      <c r="T91" s="37" t="str">
        <f aca="true" t="shared" si="46" ref="T91:AD91">T19</f>
        <v>ü</v>
      </c>
      <c r="U91" s="37" t="str">
        <f t="shared" si="46"/>
        <v>ü</v>
      </c>
      <c r="V91" s="37" t="str">
        <f t="shared" si="46"/>
        <v>ü</v>
      </c>
      <c r="W91" s="37" t="str">
        <f t="shared" si="46"/>
        <v>ü</v>
      </c>
      <c r="X91" s="37" t="str">
        <f t="shared" si="46"/>
        <v>ü</v>
      </c>
      <c r="Y91" s="37" t="str">
        <f t="shared" si="46"/>
        <v>ü</v>
      </c>
      <c r="Z91" s="37" t="str">
        <f t="shared" si="46"/>
        <v>ü</v>
      </c>
      <c r="AA91" s="37" t="str">
        <f t="shared" si="46"/>
        <v>ü</v>
      </c>
      <c r="AB91" s="37" t="str">
        <f t="shared" si="46"/>
        <v>ü</v>
      </c>
      <c r="AC91" s="37" t="str">
        <f t="shared" si="46"/>
        <v>ü</v>
      </c>
      <c r="AD91" s="38" t="str">
        <f t="shared" si="46"/>
        <v>ü</v>
      </c>
    </row>
    <row r="92" spans="1:30" s="9" customFormat="1" ht="10.5" customHeight="1">
      <c r="A92" s="26" t="s">
        <v>65</v>
      </c>
      <c r="B92" s="167">
        <v>6162</v>
      </c>
      <c r="C92" s="168">
        <v>4718</v>
      </c>
      <c r="D92" s="64">
        <f t="shared" si="26"/>
        <v>-1444</v>
      </c>
      <c r="E92" s="65">
        <f t="shared" si="27"/>
        <v>-0.234339500162285</v>
      </c>
      <c r="F92" s="172">
        <v>18462</v>
      </c>
      <c r="G92" s="168">
        <v>14407</v>
      </c>
      <c r="H92" s="64">
        <f t="shared" si="28"/>
        <v>-4055</v>
      </c>
      <c r="I92" s="66">
        <f t="shared" si="29"/>
        <v>-0.21964034232477525</v>
      </c>
      <c r="J92" s="176">
        <v>720</v>
      </c>
      <c r="K92" s="168">
        <v>882</v>
      </c>
      <c r="L92" s="64">
        <f t="shared" si="30"/>
        <v>162</v>
      </c>
      <c r="M92" s="65">
        <f t="shared" si="31"/>
        <v>0.2250000000000001</v>
      </c>
      <c r="N92" s="172">
        <v>2865</v>
      </c>
      <c r="O92" s="168">
        <v>3217</v>
      </c>
      <c r="P92" s="64">
        <f t="shared" si="32"/>
        <v>352</v>
      </c>
      <c r="Q92" s="66">
        <f t="shared" si="33"/>
        <v>0.12286212914485173</v>
      </c>
      <c r="R92" s="23" t="s">
        <v>122</v>
      </c>
      <c r="S92" s="37" t="str">
        <f t="shared" si="24"/>
        <v>ü</v>
      </c>
      <c r="T92" s="37" t="str">
        <f aca="true" t="shared" si="47" ref="T92:AD92">T20</f>
        <v>ü</v>
      </c>
      <c r="U92" s="37" t="str">
        <f t="shared" si="47"/>
        <v>ü</v>
      </c>
      <c r="V92" s="37" t="str">
        <f t="shared" si="47"/>
        <v>ü</v>
      </c>
      <c r="W92" s="37" t="str">
        <f t="shared" si="47"/>
        <v>ü</v>
      </c>
      <c r="X92" s="37" t="str">
        <f t="shared" si="47"/>
        <v>ü</v>
      </c>
      <c r="Y92" s="37" t="str">
        <f t="shared" si="47"/>
        <v>ü</v>
      </c>
      <c r="Z92" s="37" t="str">
        <f t="shared" si="47"/>
        <v>ü</v>
      </c>
      <c r="AA92" s="37" t="str">
        <f t="shared" si="47"/>
        <v>ü</v>
      </c>
      <c r="AB92" s="37" t="str">
        <f t="shared" si="47"/>
        <v>ü</v>
      </c>
      <c r="AC92" s="37" t="str">
        <f t="shared" si="47"/>
        <v>ü</v>
      </c>
      <c r="AD92" s="38" t="str">
        <f t="shared" si="47"/>
        <v>ü</v>
      </c>
    </row>
    <row r="93" spans="1:30" s="9" customFormat="1" ht="10.5" customHeight="1">
      <c r="A93" s="26" t="s">
        <v>66</v>
      </c>
      <c r="B93" s="167">
        <v>139631</v>
      </c>
      <c r="C93" s="168">
        <v>138510</v>
      </c>
      <c r="D93" s="64">
        <f t="shared" si="26"/>
        <v>-1121</v>
      </c>
      <c r="E93" s="65">
        <f t="shared" si="27"/>
        <v>-0.008028303170499407</v>
      </c>
      <c r="F93" s="172">
        <v>521627</v>
      </c>
      <c r="G93" s="168">
        <v>503090</v>
      </c>
      <c r="H93" s="64">
        <f t="shared" si="28"/>
        <v>-18537</v>
      </c>
      <c r="I93" s="66">
        <f t="shared" si="29"/>
        <v>-0.03553688746939865</v>
      </c>
      <c r="J93" s="176">
        <v>17440</v>
      </c>
      <c r="K93" s="168">
        <v>17166</v>
      </c>
      <c r="L93" s="64">
        <f t="shared" si="30"/>
        <v>-274</v>
      </c>
      <c r="M93" s="65">
        <f t="shared" si="31"/>
        <v>-0.015711009174311896</v>
      </c>
      <c r="N93" s="172">
        <v>105964</v>
      </c>
      <c r="O93" s="168">
        <v>101056</v>
      </c>
      <c r="P93" s="64">
        <f t="shared" si="32"/>
        <v>-4908</v>
      </c>
      <c r="Q93" s="66">
        <f t="shared" si="33"/>
        <v>-0.04631761730399009</v>
      </c>
      <c r="R93" s="23" t="s">
        <v>82</v>
      </c>
      <c r="S93" s="37" t="str">
        <f t="shared" si="24"/>
        <v>ü</v>
      </c>
      <c r="T93" s="37" t="str">
        <f aca="true" t="shared" si="48" ref="T93:AD93">T21</f>
        <v>ü</v>
      </c>
      <c r="U93" s="37" t="str">
        <f t="shared" si="48"/>
        <v>ü</v>
      </c>
      <c r="V93" s="37" t="str">
        <f t="shared" si="48"/>
        <v>ü</v>
      </c>
      <c r="W93" s="37" t="str">
        <f t="shared" si="48"/>
        <v>ü</v>
      </c>
      <c r="X93" s="37" t="str">
        <f t="shared" si="48"/>
        <v>ü</v>
      </c>
      <c r="Y93" s="37" t="str">
        <f t="shared" si="48"/>
        <v>ü</v>
      </c>
      <c r="Z93" s="37" t="str">
        <f t="shared" si="48"/>
        <v>ü</v>
      </c>
      <c r="AA93" s="37" t="str">
        <f t="shared" si="48"/>
        <v>ü</v>
      </c>
      <c r="AB93" s="37" t="str">
        <f t="shared" si="48"/>
        <v>ü</v>
      </c>
      <c r="AC93" s="37" t="str">
        <f t="shared" si="48"/>
        <v>ü</v>
      </c>
      <c r="AD93" s="38" t="str">
        <f t="shared" si="48"/>
        <v>ü</v>
      </c>
    </row>
    <row r="94" spans="1:30" s="9" customFormat="1" ht="10.5" customHeight="1">
      <c r="A94" s="26" t="s">
        <v>67</v>
      </c>
      <c r="B94" s="167">
        <v>78084</v>
      </c>
      <c r="C94" s="168">
        <v>70963</v>
      </c>
      <c r="D94" s="64">
        <f t="shared" si="26"/>
        <v>-7121</v>
      </c>
      <c r="E94" s="65">
        <f t="shared" si="27"/>
        <v>-0.09119666000717175</v>
      </c>
      <c r="F94" s="172">
        <v>243015</v>
      </c>
      <c r="G94" s="168">
        <v>232824</v>
      </c>
      <c r="H94" s="64">
        <f t="shared" si="28"/>
        <v>-10191</v>
      </c>
      <c r="I94" s="66">
        <f t="shared" si="29"/>
        <v>-0.04193568298253192</v>
      </c>
      <c r="J94" s="176">
        <v>6914</v>
      </c>
      <c r="K94" s="168">
        <v>6835</v>
      </c>
      <c r="L94" s="64">
        <f t="shared" si="30"/>
        <v>-79</v>
      </c>
      <c r="M94" s="65">
        <f t="shared" si="31"/>
        <v>-0.01142609198727218</v>
      </c>
      <c r="N94" s="172">
        <v>33008</v>
      </c>
      <c r="O94" s="168">
        <v>30055</v>
      </c>
      <c r="P94" s="64">
        <f t="shared" si="32"/>
        <v>-2953</v>
      </c>
      <c r="Q94" s="66">
        <f t="shared" si="33"/>
        <v>-0.08946316044595248</v>
      </c>
      <c r="R94" s="23" t="s">
        <v>92</v>
      </c>
      <c r="S94" s="37" t="str">
        <f t="shared" si="24"/>
        <v>ü</v>
      </c>
      <c r="T94" s="37" t="str">
        <f aca="true" t="shared" si="49" ref="T94:AD94">T22</f>
        <v>ü</v>
      </c>
      <c r="U94" s="37" t="str">
        <f t="shared" si="49"/>
        <v>ü</v>
      </c>
      <c r="V94" s="37" t="str">
        <f t="shared" si="49"/>
        <v>ü</v>
      </c>
      <c r="W94" s="37" t="str">
        <f t="shared" si="49"/>
        <v>ü</v>
      </c>
      <c r="X94" s="37" t="str">
        <f t="shared" si="49"/>
        <v>ü</v>
      </c>
      <c r="Y94" s="37" t="str">
        <f t="shared" si="49"/>
        <v>ü</v>
      </c>
      <c r="Z94" s="37" t="str">
        <f t="shared" si="49"/>
        <v>ü</v>
      </c>
      <c r="AA94" s="37" t="str">
        <f t="shared" si="49"/>
        <v>ü</v>
      </c>
      <c r="AB94" s="37" t="str">
        <f t="shared" si="49"/>
        <v>ü</v>
      </c>
      <c r="AC94" s="37" t="str">
        <f t="shared" si="49"/>
        <v>ü</v>
      </c>
      <c r="AD94" s="38" t="str">
        <f t="shared" si="49"/>
        <v>ü</v>
      </c>
    </row>
    <row r="95" spans="1:30" s="9" customFormat="1" ht="10.5" customHeight="1">
      <c r="A95" s="26" t="s">
        <v>124</v>
      </c>
      <c r="B95" s="167">
        <v>12564</v>
      </c>
      <c r="C95" s="168">
        <v>12749</v>
      </c>
      <c r="D95" s="64">
        <f t="shared" si="26"/>
        <v>185</v>
      </c>
      <c r="E95" s="65">
        <f t="shared" si="27"/>
        <v>0.014724609996816351</v>
      </c>
      <c r="F95" s="172">
        <v>41342</v>
      </c>
      <c r="G95" s="168">
        <v>44850</v>
      </c>
      <c r="H95" s="64">
        <f t="shared" si="28"/>
        <v>3508</v>
      </c>
      <c r="I95" s="66">
        <f t="shared" si="29"/>
        <v>0.08485317594697883</v>
      </c>
      <c r="J95" s="176">
        <v>1325</v>
      </c>
      <c r="K95" s="168">
        <v>1395</v>
      </c>
      <c r="L95" s="64">
        <f t="shared" si="30"/>
        <v>70</v>
      </c>
      <c r="M95" s="65">
        <f t="shared" si="31"/>
        <v>0.05283018867924527</v>
      </c>
      <c r="N95" s="172">
        <v>5725</v>
      </c>
      <c r="O95" s="168">
        <v>6837</v>
      </c>
      <c r="P95" s="64">
        <f t="shared" si="32"/>
        <v>1112</v>
      </c>
      <c r="Q95" s="66">
        <f t="shared" si="33"/>
        <v>0.19423580786026196</v>
      </c>
      <c r="R95" s="23" t="s">
        <v>83</v>
      </c>
      <c r="S95" s="37" t="str">
        <f t="shared" si="24"/>
        <v>ü</v>
      </c>
      <c r="T95" s="37" t="str">
        <f aca="true" t="shared" si="50" ref="T95:AD95">T23</f>
        <v>ü</v>
      </c>
      <c r="U95" s="37" t="str">
        <f t="shared" si="50"/>
        <v>ü</v>
      </c>
      <c r="V95" s="37" t="str">
        <f t="shared" si="50"/>
        <v>ü</v>
      </c>
      <c r="W95" s="37" t="str">
        <f t="shared" si="50"/>
        <v>ü</v>
      </c>
      <c r="X95" s="37" t="str">
        <f t="shared" si="50"/>
        <v>ü</v>
      </c>
      <c r="Y95" s="37" t="str">
        <f t="shared" si="50"/>
        <v>ü</v>
      </c>
      <c r="Z95" s="37" t="str">
        <f t="shared" si="50"/>
        <v>ü</v>
      </c>
      <c r="AA95" s="37" t="str">
        <f t="shared" si="50"/>
        <v>ü</v>
      </c>
      <c r="AB95" s="37" t="str">
        <f t="shared" si="50"/>
        <v>ü</v>
      </c>
      <c r="AC95" s="37" t="str">
        <f t="shared" si="50"/>
        <v>ü</v>
      </c>
      <c r="AD95" s="38" t="str">
        <f t="shared" si="50"/>
        <v>ü</v>
      </c>
    </row>
    <row r="96" spans="1:30" s="9" customFormat="1" ht="10.5" customHeight="1">
      <c r="A96" s="26" t="s">
        <v>69</v>
      </c>
      <c r="B96" s="167">
        <v>97887</v>
      </c>
      <c r="C96" s="168">
        <v>97985</v>
      </c>
      <c r="D96" s="64">
        <f t="shared" si="26"/>
        <v>98</v>
      </c>
      <c r="E96" s="65">
        <f t="shared" si="27"/>
        <v>0.0010011543923094113</v>
      </c>
      <c r="F96" s="172">
        <v>248313</v>
      </c>
      <c r="G96" s="168">
        <v>254241</v>
      </c>
      <c r="H96" s="64">
        <f t="shared" si="28"/>
        <v>5928</v>
      </c>
      <c r="I96" s="66">
        <f t="shared" si="29"/>
        <v>0.0238730956494424</v>
      </c>
      <c r="J96" s="176">
        <v>8824</v>
      </c>
      <c r="K96" s="168">
        <v>8437</v>
      </c>
      <c r="L96" s="64">
        <f t="shared" si="30"/>
        <v>-387</v>
      </c>
      <c r="M96" s="65">
        <f t="shared" si="31"/>
        <v>-0.04385766092475063</v>
      </c>
      <c r="N96" s="172">
        <v>61698</v>
      </c>
      <c r="O96" s="168">
        <v>52912</v>
      </c>
      <c r="P96" s="64">
        <f t="shared" si="32"/>
        <v>-8786</v>
      </c>
      <c r="Q96" s="66">
        <f t="shared" si="33"/>
        <v>-0.14240331939446982</v>
      </c>
      <c r="R96" s="23" t="s">
        <v>84</v>
      </c>
      <c r="S96" s="37" t="str">
        <f t="shared" si="24"/>
        <v>ü</v>
      </c>
      <c r="T96" s="37" t="str">
        <f aca="true" t="shared" si="51" ref="T96:AD96">T24</f>
        <v>ü</v>
      </c>
      <c r="U96" s="37" t="str">
        <f t="shared" si="51"/>
        <v>ü</v>
      </c>
      <c r="V96" s="37" t="str">
        <f t="shared" si="51"/>
        <v>ü</v>
      </c>
      <c r="W96" s="37" t="str">
        <f t="shared" si="51"/>
        <v>ü</v>
      </c>
      <c r="X96" s="37" t="str">
        <f t="shared" si="51"/>
        <v>ü</v>
      </c>
      <c r="Y96" s="37" t="str">
        <f t="shared" si="51"/>
        <v>ü</v>
      </c>
      <c r="Z96" s="37" t="str">
        <f t="shared" si="51"/>
        <v>ü</v>
      </c>
      <c r="AA96" s="37" t="str">
        <f t="shared" si="51"/>
        <v>ü</v>
      </c>
      <c r="AB96" s="37" t="str">
        <f t="shared" si="51"/>
        <v>ü</v>
      </c>
      <c r="AC96" s="37" t="str">
        <f t="shared" si="51"/>
        <v>ü</v>
      </c>
      <c r="AD96" s="38" t="str">
        <f t="shared" si="51"/>
        <v>ü</v>
      </c>
    </row>
    <row r="97" spans="1:30" s="9" customFormat="1" ht="10.5" customHeight="1">
      <c r="A97" s="26" t="s">
        <v>70</v>
      </c>
      <c r="B97" s="167">
        <v>1016559</v>
      </c>
      <c r="C97" s="168">
        <v>1058799</v>
      </c>
      <c r="D97" s="64">
        <f>C97-B97</f>
        <v>42240</v>
      </c>
      <c r="E97" s="65">
        <f>IF(B97&gt;0,C97/B97-1,C97)</f>
        <v>0.041551941402319104</v>
      </c>
      <c r="F97" s="172">
        <v>2709845</v>
      </c>
      <c r="G97" s="168">
        <v>2908313</v>
      </c>
      <c r="H97" s="64">
        <f>G97-F97</f>
        <v>198468</v>
      </c>
      <c r="I97" s="66">
        <f>IF(F97&gt;0,G97/F97-1,G97)</f>
        <v>0.07323961333581819</v>
      </c>
      <c r="J97" s="176">
        <v>185377</v>
      </c>
      <c r="K97" s="168">
        <v>188534</v>
      </c>
      <c r="L97" s="64">
        <f>K97-J97</f>
        <v>3157</v>
      </c>
      <c r="M97" s="65">
        <f>IF(J97&gt;0,K97/J97-1,K97)</f>
        <v>0.017030160160106167</v>
      </c>
      <c r="N97" s="172">
        <v>718348</v>
      </c>
      <c r="O97" s="168">
        <v>727130</v>
      </c>
      <c r="P97" s="64">
        <f>O97-N97</f>
        <v>8782</v>
      </c>
      <c r="Q97" s="66">
        <f>IF(N97&gt;0,O97/N97-1,O97)</f>
        <v>0.012225272430632428</v>
      </c>
      <c r="R97" s="23" t="s">
        <v>85</v>
      </c>
      <c r="S97" s="37" t="str">
        <f t="shared" si="24"/>
        <v>ü</v>
      </c>
      <c r="T97" s="37" t="str">
        <f aca="true" t="shared" si="52" ref="T97:AD97">T25</f>
        <v>ü</v>
      </c>
      <c r="U97" s="37" t="str">
        <f t="shared" si="52"/>
        <v>ü</v>
      </c>
      <c r="V97" s="37" t="str">
        <f t="shared" si="52"/>
        <v>ü</v>
      </c>
      <c r="W97" s="37" t="str">
        <f t="shared" si="52"/>
        <v>ü</v>
      </c>
      <c r="X97" s="37" t="str">
        <f t="shared" si="52"/>
        <v>ü</v>
      </c>
      <c r="Y97" s="37" t="str">
        <f t="shared" si="52"/>
        <v>ü</v>
      </c>
      <c r="Z97" s="37" t="str">
        <f t="shared" si="52"/>
        <v>ü</v>
      </c>
      <c r="AA97" s="37" t="str">
        <f t="shared" si="52"/>
        <v>ü</v>
      </c>
      <c r="AB97" s="37" t="str">
        <f t="shared" si="52"/>
        <v>ü</v>
      </c>
      <c r="AC97" s="37" t="str">
        <f t="shared" si="52"/>
        <v>ü</v>
      </c>
      <c r="AD97" s="38" t="str">
        <f t="shared" si="52"/>
        <v>ü</v>
      </c>
    </row>
    <row r="98" spans="1:30" s="9" customFormat="1" ht="10.5" customHeight="1">
      <c r="A98" s="27" t="s">
        <v>71</v>
      </c>
      <c r="B98" s="169">
        <v>16453</v>
      </c>
      <c r="C98" s="170">
        <v>17128</v>
      </c>
      <c r="D98" s="67">
        <f>C98-B98</f>
        <v>675</v>
      </c>
      <c r="E98" s="68">
        <f>IF(B98&gt;0,C98/B98-1,C98)</f>
        <v>0.041025952713790836</v>
      </c>
      <c r="F98" s="173">
        <v>42392</v>
      </c>
      <c r="G98" s="174">
        <v>42565</v>
      </c>
      <c r="H98" s="69">
        <f>G98-F98</f>
        <v>173</v>
      </c>
      <c r="I98" s="70">
        <f>IF(F98&gt;0,G98/F98-1,G98)</f>
        <v>0.004080958671447421</v>
      </c>
      <c r="J98" s="177">
        <v>1003</v>
      </c>
      <c r="K98" s="170">
        <v>1178</v>
      </c>
      <c r="L98" s="67">
        <f>K98-J98</f>
        <v>175</v>
      </c>
      <c r="M98" s="68">
        <f>IF(J98&gt;0,K98/J98-1,K98)</f>
        <v>0.17447657028913266</v>
      </c>
      <c r="N98" s="173">
        <v>4342</v>
      </c>
      <c r="O98" s="174">
        <v>6013</v>
      </c>
      <c r="P98" s="69">
        <f>O98-N98</f>
        <v>1671</v>
      </c>
      <c r="Q98" s="70">
        <f>IF(N98&gt;0,O98/N98-1,O98)</f>
        <v>0.3848456932289268</v>
      </c>
      <c r="R98" s="23" t="s">
        <v>86</v>
      </c>
      <c r="S98" s="37" t="str">
        <f t="shared" si="24"/>
        <v>ü</v>
      </c>
      <c r="T98" s="37" t="str">
        <f aca="true" t="shared" si="53" ref="T98:AD98">T26</f>
        <v>ü</v>
      </c>
      <c r="U98" s="37" t="str">
        <f t="shared" si="53"/>
        <v>ü</v>
      </c>
      <c r="V98" s="37" t="str">
        <f t="shared" si="53"/>
        <v>ü</v>
      </c>
      <c r="W98" s="37" t="str">
        <f t="shared" si="53"/>
        <v>ü</v>
      </c>
      <c r="X98" s="37" t="str">
        <f t="shared" si="53"/>
        <v>ü</v>
      </c>
      <c r="Y98" s="37" t="str">
        <f t="shared" si="53"/>
        <v>ü</v>
      </c>
      <c r="Z98" s="37" t="str">
        <f t="shared" si="53"/>
        <v>ü</v>
      </c>
      <c r="AA98" s="37" t="str">
        <f t="shared" si="53"/>
        <v>ü</v>
      </c>
      <c r="AB98" s="37" t="str">
        <f t="shared" si="53"/>
        <v>ü</v>
      </c>
      <c r="AC98" s="37" t="str">
        <f t="shared" si="53"/>
        <v>ü</v>
      </c>
      <c r="AD98" s="38" t="str">
        <f t="shared" si="53"/>
        <v>ü</v>
      </c>
    </row>
    <row r="99" spans="1:30" s="9" customFormat="1" ht="12.75">
      <c r="A99" s="45" t="s">
        <v>72</v>
      </c>
      <c r="B99" s="71">
        <f>SUM(B78:B98)</f>
        <v>2263947</v>
      </c>
      <c r="C99" s="71">
        <f>SUM(C78:C98)</f>
        <v>2242353</v>
      </c>
      <c r="D99" s="71">
        <f>IF(C99&gt;0,C99-B99,0)</f>
        <v>-21594</v>
      </c>
      <c r="E99" s="72">
        <f>IF(B99&gt;0,C99/B99-1,C99)</f>
        <v>-0.00953820915418957</v>
      </c>
      <c r="F99" s="71">
        <f>SUM(F78:F98)</f>
        <v>6866373</v>
      </c>
      <c r="G99" s="71">
        <f>SUM(G78:G98)</f>
        <v>6854107</v>
      </c>
      <c r="H99" s="71">
        <f>IF(G99&gt;0,G99-F99,0)</f>
        <v>-12266</v>
      </c>
      <c r="I99" s="73">
        <f>IF(F99&gt;0,G99/F99-1,G99)</f>
        <v>-0.0017863870780104874</v>
      </c>
      <c r="J99" s="74">
        <f>SUM(J78:J98)</f>
        <v>361068</v>
      </c>
      <c r="K99" s="71">
        <f>SUM(K78:K98)</f>
        <v>336724</v>
      </c>
      <c r="L99" s="71">
        <f>IF(K99&gt;0,K99-J99,0)</f>
        <v>-24344</v>
      </c>
      <c r="M99" s="72">
        <f>IF(J99&gt;0,K99/J99-1,K99)</f>
        <v>-0.06742220301992974</v>
      </c>
      <c r="N99" s="71">
        <f>SUM(N78:N98)</f>
        <v>1446885</v>
      </c>
      <c r="O99" s="71">
        <f>SUM(O78:O98)</f>
        <v>1440505</v>
      </c>
      <c r="P99" s="71">
        <f>IF(O99&gt;0,O99-N99,0)</f>
        <v>-6380</v>
      </c>
      <c r="Q99" s="75">
        <f>IF(N99&gt;0,O99/N99-1,O99)</f>
        <v>-0.004409472763903133</v>
      </c>
      <c r="R99" s="23" t="s">
        <v>105</v>
      </c>
      <c r="S99" s="37" t="str">
        <f t="shared" si="24"/>
        <v>ü</v>
      </c>
      <c r="T99" s="37" t="str">
        <f aca="true" t="shared" si="54" ref="T99:AD99">T27</f>
        <v>ü</v>
      </c>
      <c r="U99" s="37" t="str">
        <f t="shared" si="54"/>
        <v>ü</v>
      </c>
      <c r="V99" s="37" t="str">
        <f t="shared" si="54"/>
        <v>ü</v>
      </c>
      <c r="W99" s="37" t="str">
        <f t="shared" si="54"/>
        <v>ü</v>
      </c>
      <c r="X99" s="37" t="str">
        <f t="shared" si="54"/>
        <v>ü</v>
      </c>
      <c r="Y99" s="37" t="str">
        <f t="shared" si="54"/>
        <v>ü</v>
      </c>
      <c r="Z99" s="37" t="str">
        <f t="shared" si="54"/>
        <v>ü</v>
      </c>
      <c r="AA99" s="37" t="str">
        <f t="shared" si="54"/>
        <v>ü</v>
      </c>
      <c r="AB99" s="37" t="str">
        <f t="shared" si="54"/>
        <v>ü</v>
      </c>
      <c r="AC99" s="37" t="str">
        <f t="shared" si="54"/>
        <v>ü</v>
      </c>
      <c r="AD99" s="38" t="str">
        <f t="shared" si="54"/>
        <v>ü</v>
      </c>
    </row>
    <row r="100" spans="1:30" s="9" customFormat="1" ht="12.75">
      <c r="A100" s="46" t="s">
        <v>73</v>
      </c>
      <c r="B100" s="48">
        <f>B68</f>
        <v>1449414</v>
      </c>
      <c r="C100" s="48">
        <f>C68</f>
        <v>1307819</v>
      </c>
      <c r="D100" s="48">
        <f aca="true" t="shared" si="55" ref="D100:Q100">D68</f>
        <v>-141595</v>
      </c>
      <c r="E100" s="76">
        <f t="shared" si="55"/>
        <v>-0.09769120485934313</v>
      </c>
      <c r="F100" s="48">
        <f t="shared" si="55"/>
        <v>4897415</v>
      </c>
      <c r="G100" s="48">
        <f t="shared" si="55"/>
        <v>4379226</v>
      </c>
      <c r="H100" s="48">
        <f t="shared" si="55"/>
        <v>-518189</v>
      </c>
      <c r="I100" s="77">
        <f t="shared" si="55"/>
        <v>-0.10580867661817506</v>
      </c>
      <c r="J100" s="49">
        <f t="shared" si="55"/>
        <v>156280</v>
      </c>
      <c r="K100" s="48">
        <f t="shared" si="55"/>
        <v>171318</v>
      </c>
      <c r="L100" s="48">
        <f t="shared" si="55"/>
        <v>15038</v>
      </c>
      <c r="M100" s="76">
        <f t="shared" si="55"/>
        <v>0.09622472485282829</v>
      </c>
      <c r="N100" s="48">
        <f t="shared" si="55"/>
        <v>581087</v>
      </c>
      <c r="O100" s="48">
        <f t="shared" si="55"/>
        <v>606769</v>
      </c>
      <c r="P100" s="48">
        <f t="shared" si="55"/>
        <v>25682</v>
      </c>
      <c r="Q100" s="78">
        <f t="shared" si="55"/>
        <v>0.04419648004515664</v>
      </c>
      <c r="R100" s="23" t="s">
        <v>87</v>
      </c>
      <c r="S100" s="37" t="str">
        <f t="shared" si="24"/>
        <v>ü</v>
      </c>
      <c r="T100" s="37" t="str">
        <f aca="true" t="shared" si="56" ref="T100:AD100">T28</f>
        <v>ü</v>
      </c>
      <c r="U100" s="37" t="str">
        <f t="shared" si="56"/>
        <v>ü</v>
      </c>
      <c r="V100" s="37" t="str">
        <f t="shared" si="56"/>
        <v>ü</v>
      </c>
      <c r="W100" s="37" t="str">
        <f t="shared" si="56"/>
        <v>ü</v>
      </c>
      <c r="X100" s="37" t="str">
        <f t="shared" si="56"/>
        <v>ü</v>
      </c>
      <c r="Y100" s="37" t="str">
        <f t="shared" si="56"/>
        <v>ü</v>
      </c>
      <c r="Z100" s="37" t="str">
        <f t="shared" si="56"/>
        <v>ü</v>
      </c>
      <c r="AA100" s="37" t="str">
        <f t="shared" si="56"/>
        <v>ü</v>
      </c>
      <c r="AB100" s="37" t="str">
        <f t="shared" si="56"/>
        <v>ü</v>
      </c>
      <c r="AC100" s="37" t="str">
        <f t="shared" si="56"/>
        <v>ü</v>
      </c>
      <c r="AD100" s="38" t="str">
        <f t="shared" si="56"/>
        <v>ü</v>
      </c>
    </row>
    <row r="101" spans="1:30" s="9" customFormat="1" ht="12.75">
      <c r="A101" s="47" t="s">
        <v>111</v>
      </c>
      <c r="B101" s="50">
        <f>SUM(B99:B100)</f>
        <v>3713361</v>
      </c>
      <c r="C101" s="50">
        <f>SUM(C99:C100)</f>
        <v>3550172</v>
      </c>
      <c r="D101" s="50">
        <f>IF(C101&gt;0,C101-B101,0)</f>
        <v>-163189</v>
      </c>
      <c r="E101" s="51">
        <f>IF(B101&gt;0,C101/B101-1,C101)</f>
        <v>-0.04394644097355471</v>
      </c>
      <c r="F101" s="50">
        <f>SUM(F99:F100)</f>
        <v>11763788</v>
      </c>
      <c r="G101" s="50">
        <f>SUM(G99:G100)</f>
        <v>11233333</v>
      </c>
      <c r="H101" s="50">
        <f>IF(G101&gt;0,G101-F101,0)</f>
        <v>-530455</v>
      </c>
      <c r="I101" s="52">
        <f>IF(F101&gt;0,G101/F101-1,G101)</f>
        <v>-0.04509219309290513</v>
      </c>
      <c r="J101" s="53">
        <f>SUM(J99:J100)</f>
        <v>517348</v>
      </c>
      <c r="K101" s="50">
        <f>SUM(K99:K100)</f>
        <v>508042</v>
      </c>
      <c r="L101" s="50">
        <f>IF(K101&gt;0,K101-J101,0)</f>
        <v>-9306</v>
      </c>
      <c r="M101" s="51">
        <f>IF(J101&gt;0,K101/J101-1,K101)</f>
        <v>-0.017987892095842617</v>
      </c>
      <c r="N101" s="50">
        <f>SUM(N99:N100)</f>
        <v>2027972</v>
      </c>
      <c r="O101" s="50">
        <f>SUM(O99:O100)</f>
        <v>2047274</v>
      </c>
      <c r="P101" s="50">
        <f>IF(O101&gt;0,O101-N101,0)</f>
        <v>19302</v>
      </c>
      <c r="Q101" s="54">
        <f>IF(N101&gt;0,O101/N101-1,O101)</f>
        <v>0.009517882889901852</v>
      </c>
      <c r="R101" s="23" t="s">
        <v>93</v>
      </c>
      <c r="S101" s="37" t="str">
        <f t="shared" si="24"/>
        <v>ü</v>
      </c>
      <c r="T101" s="37" t="str">
        <f aca="true" t="shared" si="57" ref="T101:AD101">T29</f>
        <v>ü</v>
      </c>
      <c r="U101" s="37" t="str">
        <f t="shared" si="57"/>
        <v>ü</v>
      </c>
      <c r="V101" s="37" t="str">
        <f t="shared" si="57"/>
        <v>ü</v>
      </c>
      <c r="W101" s="37" t="str">
        <f t="shared" si="57"/>
        <v>ü</v>
      </c>
      <c r="X101" s="37" t="str">
        <f t="shared" si="57"/>
        <v>ü</v>
      </c>
      <c r="Y101" s="37" t="str">
        <f t="shared" si="57"/>
        <v>ü</v>
      </c>
      <c r="Z101" s="37" t="str">
        <f t="shared" si="57"/>
        <v>ü</v>
      </c>
      <c r="AA101" s="37" t="str">
        <f t="shared" si="57"/>
        <v>ü</v>
      </c>
      <c r="AB101" s="37" t="str">
        <f t="shared" si="57"/>
        <v>ü</v>
      </c>
      <c r="AC101" s="37" t="str">
        <f t="shared" si="57"/>
        <v>ü</v>
      </c>
      <c r="AD101" s="38" t="str">
        <f t="shared" si="57"/>
        <v>ü</v>
      </c>
    </row>
    <row r="102" spans="1:30" s="9" customFormat="1" ht="12.75">
      <c r="A102" s="14"/>
      <c r="B102" s="15"/>
      <c r="C102" s="15"/>
      <c r="D102" s="15"/>
      <c r="E102" s="16"/>
      <c r="F102" s="15"/>
      <c r="G102" s="15"/>
      <c r="H102" s="15"/>
      <c r="I102" s="16"/>
      <c r="J102" s="15"/>
      <c r="K102" s="15"/>
      <c r="L102" s="15"/>
      <c r="M102" s="16"/>
      <c r="N102" s="15"/>
      <c r="O102" s="15"/>
      <c r="P102" s="15"/>
      <c r="Q102" s="79"/>
      <c r="R102" s="23" t="s">
        <v>104</v>
      </c>
      <c r="S102" s="37" t="str">
        <f t="shared" si="24"/>
        <v>ü</v>
      </c>
      <c r="T102" s="37" t="str">
        <f aca="true" t="shared" si="58" ref="T102:AD102">T30</f>
        <v>ü</v>
      </c>
      <c r="U102" s="37" t="str">
        <f t="shared" si="58"/>
        <v>ü</v>
      </c>
      <c r="V102" s="37" t="str">
        <f t="shared" si="58"/>
        <v>ü</v>
      </c>
      <c r="W102" s="37" t="str">
        <f t="shared" si="58"/>
        <v>ü</v>
      </c>
      <c r="X102" s="37" t="str">
        <f t="shared" si="58"/>
        <v>ü</v>
      </c>
      <c r="Y102" s="37" t="str">
        <f t="shared" si="58"/>
        <v>ü</v>
      </c>
      <c r="Z102" s="37" t="str">
        <f t="shared" si="58"/>
        <v>ü</v>
      </c>
      <c r="AA102" s="37" t="str">
        <f t="shared" si="58"/>
        <v>ü</v>
      </c>
      <c r="AB102" s="37" t="str">
        <f t="shared" si="58"/>
        <v>ü</v>
      </c>
      <c r="AC102" s="37" t="str">
        <f t="shared" si="58"/>
        <v>ü</v>
      </c>
      <c r="AD102" s="38" t="str">
        <f t="shared" si="58"/>
        <v>ü</v>
      </c>
    </row>
    <row r="103" spans="1:30" s="9" customFormat="1" ht="12.75">
      <c r="A103" s="179"/>
      <c r="B103" s="180"/>
      <c r="C103" s="180"/>
      <c r="D103" s="180"/>
      <c r="E103" s="181"/>
      <c r="F103" s="180"/>
      <c r="G103" s="180"/>
      <c r="H103" s="180"/>
      <c r="I103" s="181"/>
      <c r="J103" s="180"/>
      <c r="K103" s="180"/>
      <c r="L103" s="180"/>
      <c r="M103" s="181"/>
      <c r="N103" s="180"/>
      <c r="O103" s="180"/>
      <c r="P103" s="180"/>
      <c r="Q103" s="182"/>
      <c r="R103" s="23" t="s">
        <v>95</v>
      </c>
      <c r="S103" s="37" t="str">
        <f t="shared" si="24"/>
        <v>ü</v>
      </c>
      <c r="T103" s="37" t="str">
        <f aca="true" t="shared" si="59" ref="T103:AD103">T31</f>
        <v>ü</v>
      </c>
      <c r="U103" s="37" t="str">
        <f t="shared" si="59"/>
        <v>ü</v>
      </c>
      <c r="V103" s="37" t="str">
        <f t="shared" si="59"/>
        <v>ü</v>
      </c>
      <c r="W103" s="37" t="str">
        <f t="shared" si="59"/>
        <v>ü</v>
      </c>
      <c r="X103" s="37" t="str">
        <f t="shared" si="59"/>
        <v>ü</v>
      </c>
      <c r="Y103" s="37" t="str">
        <f t="shared" si="59"/>
        <v>ü</v>
      </c>
      <c r="Z103" s="37" t="str">
        <f t="shared" si="59"/>
        <v>ü</v>
      </c>
      <c r="AA103" s="37" t="str">
        <f t="shared" si="59"/>
        <v>ü</v>
      </c>
      <c r="AB103" s="37" t="str">
        <f t="shared" si="59"/>
        <v>ü</v>
      </c>
      <c r="AC103" s="37" t="str">
        <f t="shared" si="59"/>
        <v>ü</v>
      </c>
      <c r="AD103" s="38" t="str">
        <f t="shared" si="59"/>
        <v>ü</v>
      </c>
    </row>
    <row r="104" spans="1:30" s="9" customFormat="1" ht="12.75">
      <c r="A104" s="179"/>
      <c r="B104" s="180"/>
      <c r="C104" s="180"/>
      <c r="D104" s="180"/>
      <c r="E104" s="181"/>
      <c r="F104" s="180"/>
      <c r="G104" s="180"/>
      <c r="H104" s="180"/>
      <c r="I104" s="181"/>
      <c r="J104" s="180"/>
      <c r="K104" s="180"/>
      <c r="L104" s="180"/>
      <c r="M104" s="181"/>
      <c r="N104" s="180"/>
      <c r="O104" s="180"/>
      <c r="P104" s="180"/>
      <c r="Q104" s="182"/>
      <c r="R104" s="23" t="s">
        <v>94</v>
      </c>
      <c r="S104" s="37" t="str">
        <f t="shared" si="24"/>
        <v>ü</v>
      </c>
      <c r="T104" s="37" t="str">
        <f aca="true" t="shared" si="60" ref="T104:AD104">T32</f>
        <v>ü</v>
      </c>
      <c r="U104" s="37" t="str">
        <f t="shared" si="60"/>
        <v>ü</v>
      </c>
      <c r="V104" s="37" t="str">
        <f t="shared" si="60"/>
        <v>ü</v>
      </c>
      <c r="W104" s="37" t="str">
        <f t="shared" si="60"/>
        <v>ü</v>
      </c>
      <c r="X104" s="37" t="str">
        <f t="shared" si="60"/>
        <v>ü</v>
      </c>
      <c r="Y104" s="37" t="str">
        <f t="shared" si="60"/>
        <v>ü</v>
      </c>
      <c r="Z104" s="37" t="str">
        <f t="shared" si="60"/>
        <v>ü</v>
      </c>
      <c r="AA104" s="37" t="str">
        <f t="shared" si="60"/>
        <v>ü</v>
      </c>
      <c r="AB104" s="37" t="str">
        <f t="shared" si="60"/>
        <v>ü</v>
      </c>
      <c r="AC104" s="37" t="str">
        <f t="shared" si="60"/>
        <v>ü</v>
      </c>
      <c r="AD104" s="38" t="str">
        <f t="shared" si="60"/>
        <v>ü</v>
      </c>
    </row>
    <row r="105" spans="1:30" s="9" customFormat="1" ht="12.75">
      <c r="A105" s="179"/>
      <c r="B105" s="180"/>
      <c r="C105" s="180"/>
      <c r="D105" s="180"/>
      <c r="E105" s="181"/>
      <c r="F105" s="180"/>
      <c r="G105" s="180"/>
      <c r="H105" s="180"/>
      <c r="I105" s="181"/>
      <c r="J105" s="180"/>
      <c r="K105" s="180"/>
      <c r="L105" s="180"/>
      <c r="M105" s="181"/>
      <c r="N105" s="180"/>
      <c r="O105" s="180"/>
      <c r="P105" s="180"/>
      <c r="Q105" s="182"/>
      <c r="R105" s="23" t="s">
        <v>96</v>
      </c>
      <c r="S105" s="37" t="str">
        <f t="shared" si="24"/>
        <v>ü</v>
      </c>
      <c r="T105" s="37" t="str">
        <f aca="true" t="shared" si="61" ref="T105:AD105">T33</f>
        <v>ü</v>
      </c>
      <c r="U105" s="37" t="str">
        <f t="shared" si="61"/>
        <v>ü</v>
      </c>
      <c r="V105" s="37" t="str">
        <f t="shared" si="61"/>
        <v>ü</v>
      </c>
      <c r="W105" s="37" t="str">
        <f t="shared" si="61"/>
        <v>ü</v>
      </c>
      <c r="X105" s="37" t="str">
        <f t="shared" si="61"/>
        <v>ü</v>
      </c>
      <c r="Y105" s="37" t="str">
        <f t="shared" si="61"/>
        <v>ü</v>
      </c>
      <c r="Z105" s="37" t="str">
        <f t="shared" si="61"/>
        <v>ü</v>
      </c>
      <c r="AA105" s="37" t="str">
        <f t="shared" si="61"/>
        <v>ü</v>
      </c>
      <c r="AB105" s="37" t="str">
        <f t="shared" si="61"/>
        <v>ü</v>
      </c>
      <c r="AC105" s="37" t="str">
        <f t="shared" si="61"/>
        <v>ü</v>
      </c>
      <c r="AD105" s="38" t="str">
        <f t="shared" si="61"/>
        <v>ü</v>
      </c>
    </row>
    <row r="106" spans="1:30" s="9" customFormat="1" ht="12.75">
      <c r="A106" s="179"/>
      <c r="B106" s="180"/>
      <c r="C106" s="180"/>
      <c r="D106" s="180"/>
      <c r="E106" s="181"/>
      <c r="F106" s="180"/>
      <c r="G106" s="180"/>
      <c r="H106" s="180"/>
      <c r="I106" s="181"/>
      <c r="J106" s="180"/>
      <c r="K106" s="180"/>
      <c r="L106" s="224"/>
      <c r="M106" s="181"/>
      <c r="N106" s="180"/>
      <c r="O106" s="180"/>
      <c r="P106" s="180"/>
      <c r="Q106" s="182"/>
      <c r="R106" s="23" t="s">
        <v>97</v>
      </c>
      <c r="S106" s="37" t="str">
        <f t="shared" si="24"/>
        <v>ü</v>
      </c>
      <c r="T106" s="37" t="str">
        <f aca="true" t="shared" si="62" ref="T106:AD106">T34</f>
        <v>ü</v>
      </c>
      <c r="U106" s="37" t="str">
        <f t="shared" si="62"/>
        <v>ü</v>
      </c>
      <c r="V106" s="37" t="str">
        <f t="shared" si="62"/>
        <v>ü</v>
      </c>
      <c r="W106" s="37" t="str">
        <f t="shared" si="62"/>
        <v>ü</v>
      </c>
      <c r="X106" s="37" t="str">
        <f t="shared" si="62"/>
        <v>ü</v>
      </c>
      <c r="Y106" s="37" t="str">
        <f t="shared" si="62"/>
        <v>ü</v>
      </c>
      <c r="Z106" s="37" t="str">
        <f t="shared" si="62"/>
        <v>ü</v>
      </c>
      <c r="AA106" s="37" t="str">
        <f t="shared" si="62"/>
        <v>ü</v>
      </c>
      <c r="AB106" s="37" t="str">
        <f t="shared" si="62"/>
        <v>ü</v>
      </c>
      <c r="AC106" s="37" t="str">
        <f t="shared" si="62"/>
        <v>ü</v>
      </c>
      <c r="AD106" s="38" t="str">
        <f t="shared" si="62"/>
        <v>ü</v>
      </c>
    </row>
    <row r="107" spans="1:30" s="9" customFormat="1" ht="12.75">
      <c r="A107" s="179"/>
      <c r="B107" s="180"/>
      <c r="C107" s="180"/>
      <c r="D107" s="180"/>
      <c r="E107" s="181"/>
      <c r="F107" s="180"/>
      <c r="G107" s="180"/>
      <c r="H107" s="180"/>
      <c r="I107" s="181"/>
      <c r="J107" s="180"/>
      <c r="K107" s="180"/>
      <c r="L107" s="180"/>
      <c r="M107" s="181"/>
      <c r="N107" s="180"/>
      <c r="O107" s="180"/>
      <c r="P107" s="180"/>
      <c r="Q107" s="182"/>
      <c r="R107" s="23" t="s">
        <v>88</v>
      </c>
      <c r="S107" s="37" t="str">
        <f t="shared" si="24"/>
        <v>ü</v>
      </c>
      <c r="T107" s="37" t="str">
        <f aca="true" t="shared" si="63" ref="T107:AD107">T35</f>
        <v>ü</v>
      </c>
      <c r="U107" s="37" t="str">
        <f t="shared" si="63"/>
        <v>ü</v>
      </c>
      <c r="V107" s="37" t="str">
        <f t="shared" si="63"/>
        <v>ü</v>
      </c>
      <c r="W107" s="37" t="str">
        <f t="shared" si="63"/>
        <v>ü</v>
      </c>
      <c r="X107" s="37" t="str">
        <f t="shared" si="63"/>
        <v>ü</v>
      </c>
      <c r="Y107" s="37" t="str">
        <f t="shared" si="63"/>
        <v>ü</v>
      </c>
      <c r="Z107" s="37" t="str">
        <f t="shared" si="63"/>
        <v>ü</v>
      </c>
      <c r="AA107" s="37" t="str">
        <f t="shared" si="63"/>
        <v>ü</v>
      </c>
      <c r="AB107" s="37" t="str">
        <f t="shared" si="63"/>
        <v>ü</v>
      </c>
      <c r="AC107" s="37" t="str">
        <f t="shared" si="63"/>
        <v>ü</v>
      </c>
      <c r="AD107" s="38" t="str">
        <f t="shared" si="63"/>
        <v>ü</v>
      </c>
    </row>
    <row r="108" spans="1:30" s="9" customFormat="1" ht="12.75">
      <c r="A108" s="179"/>
      <c r="B108" s="180"/>
      <c r="C108" s="180"/>
      <c r="D108" s="180"/>
      <c r="E108" s="181"/>
      <c r="F108" s="180"/>
      <c r="G108" s="180"/>
      <c r="H108" s="180"/>
      <c r="I108" s="181"/>
      <c r="J108" s="180"/>
      <c r="K108" s="180"/>
      <c r="L108" s="180"/>
      <c r="M108" s="181"/>
      <c r="N108" s="180"/>
      <c r="O108" s="180"/>
      <c r="P108" s="180"/>
      <c r="Q108" s="182"/>
      <c r="R108" s="23" t="s">
        <v>98</v>
      </c>
      <c r="S108" s="37" t="str">
        <f aca="true" t="shared" si="64" ref="S108:AD108">S36</f>
        <v>ü</v>
      </c>
      <c r="T108" s="37" t="str">
        <f t="shared" si="64"/>
        <v>ü</v>
      </c>
      <c r="U108" s="37" t="str">
        <f t="shared" si="64"/>
        <v>ü</v>
      </c>
      <c r="V108" s="37" t="str">
        <f t="shared" si="64"/>
        <v>ü</v>
      </c>
      <c r="W108" s="37" t="str">
        <f t="shared" si="64"/>
        <v>ü</v>
      </c>
      <c r="X108" s="37" t="str">
        <f t="shared" si="64"/>
        <v>ü</v>
      </c>
      <c r="Y108" s="37" t="str">
        <f t="shared" si="64"/>
        <v>ü</v>
      </c>
      <c r="Z108" s="37" t="str">
        <f t="shared" si="64"/>
        <v>ü</v>
      </c>
      <c r="AA108" s="37" t="str">
        <f t="shared" si="64"/>
        <v>ü</v>
      </c>
      <c r="AB108" s="37" t="str">
        <f t="shared" si="64"/>
        <v>ü</v>
      </c>
      <c r="AC108" s="37" t="str">
        <f t="shared" si="64"/>
        <v>ü</v>
      </c>
      <c r="AD108" s="38" t="str">
        <f t="shared" si="64"/>
        <v>ü</v>
      </c>
    </row>
    <row r="109" spans="1:30" s="9" customFormat="1" ht="12.75">
      <c r="A109" s="179"/>
      <c r="B109" s="180"/>
      <c r="C109" s="180"/>
      <c r="D109" s="180"/>
      <c r="E109" s="181"/>
      <c r="F109" s="180"/>
      <c r="G109" s="180"/>
      <c r="H109" s="180"/>
      <c r="I109" s="181"/>
      <c r="J109" s="180"/>
      <c r="K109" s="180"/>
      <c r="L109" s="180"/>
      <c r="M109" s="181"/>
      <c r="N109" s="180"/>
      <c r="O109" s="180"/>
      <c r="P109" s="180"/>
      <c r="Q109" s="182"/>
      <c r="R109" s="55" t="s">
        <v>99</v>
      </c>
      <c r="S109" s="39" t="str">
        <f aca="true" t="shared" si="65" ref="S109:AD109">S37</f>
        <v>ü</v>
      </c>
      <c r="T109" s="39" t="str">
        <f t="shared" si="65"/>
        <v>ü</v>
      </c>
      <c r="U109" s="39" t="str">
        <f t="shared" si="65"/>
        <v>ü</v>
      </c>
      <c r="V109" s="39" t="str">
        <f t="shared" si="65"/>
        <v>ü</v>
      </c>
      <c r="W109" s="39" t="str">
        <f t="shared" si="65"/>
        <v>ü</v>
      </c>
      <c r="X109" s="39" t="str">
        <f t="shared" si="65"/>
        <v>ü</v>
      </c>
      <c r="Y109" s="39" t="str">
        <f t="shared" si="65"/>
        <v>ü</v>
      </c>
      <c r="Z109" s="39" t="str">
        <f t="shared" si="65"/>
        <v>ü</v>
      </c>
      <c r="AA109" s="39" t="str">
        <f t="shared" si="65"/>
        <v>ü</v>
      </c>
      <c r="AB109" s="39" t="str">
        <f t="shared" si="65"/>
        <v>ü</v>
      </c>
      <c r="AC109" s="39" t="str">
        <f t="shared" si="65"/>
        <v>ü</v>
      </c>
      <c r="AD109" s="40" t="str">
        <f t="shared" si="65"/>
        <v>ü</v>
      </c>
    </row>
    <row r="110" spans="1:20" s="9" customFormat="1" ht="12.75">
      <c r="A110" s="56"/>
      <c r="B110" s="57"/>
      <c r="C110" s="58"/>
      <c r="D110" s="58"/>
      <c r="E110" s="59"/>
      <c r="F110" s="58"/>
      <c r="G110" s="58"/>
      <c r="H110" s="58"/>
      <c r="I110" s="59"/>
      <c r="J110" s="58"/>
      <c r="K110" s="58"/>
      <c r="L110" s="58"/>
      <c r="M110" s="59"/>
      <c r="N110" s="58"/>
      <c r="O110" s="58"/>
      <c r="P110" s="58"/>
      <c r="Q110" s="59"/>
      <c r="R110" s="6"/>
      <c r="S110" s="6"/>
      <c r="T110" s="1"/>
    </row>
    <row r="111" spans="1:20" s="9" customFormat="1" ht="12.75">
      <c r="A111" s="8"/>
      <c r="B111" s="4"/>
      <c r="C111" s="5"/>
      <c r="D111" s="5"/>
      <c r="E111" s="6"/>
      <c r="F111" s="5"/>
      <c r="G111" s="5"/>
      <c r="H111" s="5"/>
      <c r="I111" s="6"/>
      <c r="J111" s="5"/>
      <c r="K111" s="5"/>
      <c r="L111" s="5"/>
      <c r="M111" s="6"/>
      <c r="N111" s="5"/>
      <c r="O111" s="5"/>
      <c r="P111" s="5"/>
      <c r="Q111" s="6"/>
      <c r="R111" s="6"/>
      <c r="S111" s="6"/>
      <c r="T111" s="1"/>
    </row>
    <row r="112" spans="1:20" s="9" customFormat="1" ht="12.75">
      <c r="A112" s="8"/>
      <c r="B112" s="4"/>
      <c r="C112" s="5"/>
      <c r="D112" s="5"/>
      <c r="E112" s="6"/>
      <c r="F112" s="5"/>
      <c r="G112" s="5"/>
      <c r="H112" s="5"/>
      <c r="I112" s="6"/>
      <c r="J112" s="5"/>
      <c r="K112" s="5"/>
      <c r="L112" s="5"/>
      <c r="M112" s="6"/>
      <c r="N112" s="5"/>
      <c r="O112" s="5"/>
      <c r="P112" s="5"/>
      <c r="Q112" s="6"/>
      <c r="R112" s="6"/>
      <c r="S112" s="6"/>
      <c r="T112" s="1"/>
    </row>
    <row r="113" spans="1:20" s="9" customFormat="1" ht="12.75">
      <c r="A113" s="8"/>
      <c r="B113" s="4"/>
      <c r="C113" s="5"/>
      <c r="D113" s="5"/>
      <c r="E113" s="6"/>
      <c r="F113" s="5"/>
      <c r="G113" s="5"/>
      <c r="H113" s="5"/>
      <c r="I113" s="6"/>
      <c r="J113" s="5"/>
      <c r="K113" s="5"/>
      <c r="L113" s="5"/>
      <c r="M113" s="6"/>
      <c r="N113" s="5"/>
      <c r="O113" s="5"/>
      <c r="P113" s="5"/>
      <c r="Q113" s="6"/>
      <c r="R113" s="6"/>
      <c r="S113" s="6"/>
      <c r="T113" s="1"/>
    </row>
    <row r="114" spans="1:20" s="9" customFormat="1" ht="12.75">
      <c r="A114" s="8"/>
      <c r="B114" s="4"/>
      <c r="C114" s="5"/>
      <c r="D114" s="5"/>
      <c r="E114" s="6"/>
      <c r="F114" s="5"/>
      <c r="G114" s="5"/>
      <c r="H114" s="5"/>
      <c r="I114" s="6"/>
      <c r="J114" s="5"/>
      <c r="K114" s="5"/>
      <c r="L114" s="5"/>
      <c r="M114" s="6"/>
      <c r="N114" s="5"/>
      <c r="O114" s="5"/>
      <c r="P114" s="5"/>
      <c r="Q114" s="6"/>
      <c r="R114" s="6"/>
      <c r="S114" s="6"/>
      <c r="T114" s="1"/>
    </row>
    <row r="115" spans="1:20" s="9" customFormat="1" ht="12.75">
      <c r="A115" s="8"/>
      <c r="B115" s="4"/>
      <c r="C115" s="5"/>
      <c r="D115" s="5"/>
      <c r="E115" s="6"/>
      <c r="F115" s="5"/>
      <c r="G115" s="5"/>
      <c r="H115" s="5"/>
      <c r="I115" s="6"/>
      <c r="J115" s="5"/>
      <c r="K115" s="5"/>
      <c r="L115" s="5"/>
      <c r="M115" s="6"/>
      <c r="N115" s="5"/>
      <c r="O115" s="5"/>
      <c r="P115" s="5"/>
      <c r="Q115" s="6"/>
      <c r="R115" s="6"/>
      <c r="S115" s="6"/>
      <c r="T115" s="1"/>
    </row>
    <row r="116" spans="21:30" ht="12.75"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21:30" ht="12.75"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21:30" ht="12.75"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21:30" ht="12.75"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21:30" ht="12.75"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21:30" ht="12.75"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21:30" ht="12.75"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21:30" ht="12.75"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21:30" ht="12.75"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21:30" ht="12.75"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21:30" ht="12.75"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21:30" ht="12.75"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21:30" ht="12.75"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21:30" ht="12.75">
      <c r="U129" s="9"/>
      <c r="V129" s="9"/>
      <c r="W129" s="9"/>
      <c r="X129" s="9"/>
      <c r="Y129" s="9"/>
      <c r="Z129" s="9"/>
      <c r="AA129" s="9"/>
      <c r="AB129" s="9"/>
      <c r="AC129" s="9"/>
      <c r="AD129" s="9"/>
    </row>
  </sheetData>
  <sheetProtection/>
  <mergeCells count="29">
    <mergeCell ref="A49:A53"/>
    <mergeCell ref="B49:I49"/>
    <mergeCell ref="J49:Q49"/>
    <mergeCell ref="B50:Q50"/>
    <mergeCell ref="B51:Q51"/>
    <mergeCell ref="B52:E52"/>
    <mergeCell ref="F52:I52"/>
    <mergeCell ref="J52:M52"/>
    <mergeCell ref="N52:Q52"/>
    <mergeCell ref="R1:AD4"/>
    <mergeCell ref="R73:AD76"/>
    <mergeCell ref="A1:A5"/>
    <mergeCell ref="B1:I1"/>
    <mergeCell ref="F4:I4"/>
    <mergeCell ref="B2:Q2"/>
    <mergeCell ref="B4:E4"/>
    <mergeCell ref="B3:Q3"/>
    <mergeCell ref="J1:Q1"/>
    <mergeCell ref="J4:M4"/>
    <mergeCell ref="N4:Q4"/>
    <mergeCell ref="A73:A77"/>
    <mergeCell ref="B73:I73"/>
    <mergeCell ref="J73:Q73"/>
    <mergeCell ref="B74:Q74"/>
    <mergeCell ref="B75:Q75"/>
    <mergeCell ref="B76:E76"/>
    <mergeCell ref="F76:I76"/>
    <mergeCell ref="J76:M76"/>
    <mergeCell ref="N76:Q76"/>
  </mergeCells>
  <printOptions horizontalCentered="1"/>
  <pageMargins left="0.1968503937007874" right="0.1968503937007874" top="0.7" bottom="0.59" header="0.26" footer="0.1968503937007874"/>
  <pageSetup horizontalDpi="600" verticalDpi="600" orientation="landscape" paperSize="9" scale="90" r:id="rId1"/>
  <headerFooter alignWithMargins="0">
    <oddHeader>&amp;C&amp;"Arial,Grassetto"&amp;11Regione Siciliana&amp;"Arial,Normale"
Assessorato Turismo - Osservatorio Turistico</oddHeader>
    <oddFooter>&amp;L&amp;"Arial,Normale"Dati aggiornati al &amp;D
In caso di utilizzo dei dati, pregasi citare la fonte&amp;R&amp;"Arial,Normale"Pagina &amp;P di &amp;N</oddFooter>
  </headerFooter>
  <rowBreaks count="2" manualBreakCount="2">
    <brk id="48" max="29" man="1"/>
    <brk id="7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view="pageBreakPreview" zoomScale="75" zoomScaleNormal="75" zoomScaleSheetLayoutView="75" workbookViewId="0" topLeftCell="A43">
      <selection activeCell="X104" sqref="X104"/>
    </sheetView>
  </sheetViews>
  <sheetFormatPr defaultColWidth="9.625" defaultRowHeight="12.75"/>
  <cols>
    <col min="1" max="1" width="17.375" style="8" customWidth="1"/>
    <col min="2" max="2" width="9.25390625" style="4" bestFit="1" customWidth="1"/>
    <col min="3" max="3" width="8.75390625" style="5" bestFit="1" customWidth="1"/>
    <col min="4" max="4" width="7.625" style="5" bestFit="1" customWidth="1"/>
    <col min="5" max="5" width="7.75390625" style="6" customWidth="1"/>
    <col min="6" max="6" width="9.50390625" style="5" bestFit="1" customWidth="1"/>
    <col min="7" max="7" width="10.00390625" style="5" bestFit="1" customWidth="1"/>
    <col min="8" max="8" width="8.25390625" style="5" bestFit="1" customWidth="1"/>
    <col min="9" max="9" width="9.25390625" style="6" customWidth="1"/>
    <col min="10" max="10" width="12.00390625" style="1" customWidth="1"/>
    <col min="11" max="22" width="2.25390625" style="1" customWidth="1"/>
    <col min="23" max="16384" width="9.625" style="1" customWidth="1"/>
  </cols>
  <sheetData>
    <row r="1" spans="1:22" s="9" customFormat="1" ht="9.75" customHeight="1" thickTop="1">
      <c r="A1" s="228" t="s">
        <v>103</v>
      </c>
      <c r="B1" s="260" t="s">
        <v>108</v>
      </c>
      <c r="C1" s="261"/>
      <c r="D1" s="261"/>
      <c r="E1" s="261"/>
      <c r="F1" s="261"/>
      <c r="G1" s="261"/>
      <c r="H1" s="261"/>
      <c r="I1" s="262"/>
      <c r="J1" s="272" t="s">
        <v>123</v>
      </c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4"/>
    </row>
    <row r="2" spans="1:22" s="9" customFormat="1" ht="9.75" customHeight="1">
      <c r="A2" s="255"/>
      <c r="B2" s="263" t="str">
        <f>report!B2</f>
        <v>Intera Sicilia</v>
      </c>
      <c r="C2" s="264"/>
      <c r="D2" s="264"/>
      <c r="E2" s="264"/>
      <c r="F2" s="264"/>
      <c r="G2" s="264"/>
      <c r="H2" s="264"/>
      <c r="I2" s="265"/>
      <c r="J2" s="275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1:22" s="9" customFormat="1" ht="9.75" customHeight="1">
      <c r="A3" s="255"/>
      <c r="B3" s="235" t="str">
        <f>report!B3</f>
        <v>Intero Anno 2009</v>
      </c>
      <c r="C3" s="236"/>
      <c r="D3" s="236"/>
      <c r="E3" s="236"/>
      <c r="F3" s="236"/>
      <c r="G3" s="236"/>
      <c r="H3" s="236"/>
      <c r="I3" s="266"/>
      <c r="J3" s="275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7"/>
    </row>
    <row r="4" spans="1:22" s="9" customFormat="1" ht="9.75" customHeight="1">
      <c r="A4" s="255"/>
      <c r="B4" s="278" t="s">
        <v>0</v>
      </c>
      <c r="C4" s="279"/>
      <c r="D4" s="279"/>
      <c r="E4" s="279"/>
      <c r="F4" s="280" t="s">
        <v>1</v>
      </c>
      <c r="G4" s="281"/>
      <c r="H4" s="281"/>
      <c r="I4" s="282"/>
      <c r="J4" s="275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7"/>
    </row>
    <row r="5" spans="1:22" s="10" customFormat="1" ht="9.75" customHeight="1" thickBot="1">
      <c r="A5" s="256"/>
      <c r="B5" s="121">
        <f>report!B5</f>
        <v>2008</v>
      </c>
      <c r="C5" s="81">
        <f>report!C5</f>
        <v>2009</v>
      </c>
      <c r="D5" s="80" t="s">
        <v>3</v>
      </c>
      <c r="E5" s="83" t="s">
        <v>2</v>
      </c>
      <c r="F5" s="121">
        <f>report!B5</f>
        <v>2008</v>
      </c>
      <c r="G5" s="82">
        <f>report!C5</f>
        <v>2009</v>
      </c>
      <c r="H5" s="80" t="s">
        <v>3</v>
      </c>
      <c r="I5" s="122" t="s">
        <v>2</v>
      </c>
      <c r="J5" s="60"/>
      <c r="K5" s="86" t="s">
        <v>4</v>
      </c>
      <c r="L5" s="86" t="s">
        <v>119</v>
      </c>
      <c r="M5" s="86" t="s">
        <v>112</v>
      </c>
      <c r="N5" s="86" t="s">
        <v>113</v>
      </c>
      <c r="O5" s="86" t="s">
        <v>112</v>
      </c>
      <c r="P5" s="86" t="s">
        <v>4</v>
      </c>
      <c r="Q5" s="86" t="s">
        <v>114</v>
      </c>
      <c r="R5" s="86" t="s">
        <v>113</v>
      </c>
      <c r="S5" s="86" t="s">
        <v>115</v>
      </c>
      <c r="T5" s="86" t="s">
        <v>116</v>
      </c>
      <c r="U5" s="86" t="s">
        <v>117</v>
      </c>
      <c r="V5" s="87" t="s">
        <v>118</v>
      </c>
    </row>
    <row r="6" spans="1:22" s="9" customFormat="1" ht="9.75" customHeight="1" thickTop="1">
      <c r="A6" s="116" t="s">
        <v>5</v>
      </c>
      <c r="B6" s="96">
        <f>SUM(report!B6,report!J6)</f>
        <v>35042</v>
      </c>
      <c r="C6" s="97">
        <f>SUM(report!C6,report!K6)</f>
        <v>34076</v>
      </c>
      <c r="D6" s="98">
        <f>C6-B6</f>
        <v>-966</v>
      </c>
      <c r="E6" s="99">
        <f>IF(B6&gt;0,C6/B6-1,C6)</f>
        <v>-0.027566919696364378</v>
      </c>
      <c r="F6" s="96">
        <f>SUM(report!F6,report!N6)</f>
        <v>117021</v>
      </c>
      <c r="G6" s="97">
        <f>SUM(report!G6,report!O6)</f>
        <v>117576</v>
      </c>
      <c r="H6" s="98">
        <f>G6-F6</f>
        <v>555</v>
      </c>
      <c r="I6" s="100">
        <f>IF(F6&gt;0,G6/F6-1,G6)</f>
        <v>0.004742738482836462</v>
      </c>
      <c r="J6" s="120" t="s">
        <v>74</v>
      </c>
      <c r="K6" s="35" t="str">
        <f>report!S6</f>
        <v>ü</v>
      </c>
      <c r="L6" s="35" t="str">
        <f>report!T6</f>
        <v>ü</v>
      </c>
      <c r="M6" s="35" t="str">
        <f>report!U6</f>
        <v>ü</v>
      </c>
      <c r="N6" s="35" t="str">
        <f>report!V6</f>
        <v>ü</v>
      </c>
      <c r="O6" s="35" t="str">
        <f>report!W6</f>
        <v>ü</v>
      </c>
      <c r="P6" s="35" t="str">
        <f>report!X6</f>
        <v>ü</v>
      </c>
      <c r="Q6" s="35" t="str">
        <f>report!Y6</f>
        <v>ü</v>
      </c>
      <c r="R6" s="35" t="str">
        <f>report!Z6</f>
        <v>ü</v>
      </c>
      <c r="S6" s="35" t="str">
        <f>report!AA6</f>
        <v>ü</v>
      </c>
      <c r="T6" s="35" t="str">
        <f>report!AB6</f>
        <v>ü</v>
      </c>
      <c r="U6" s="35" t="str">
        <f>report!AC6</f>
        <v>ü</v>
      </c>
      <c r="V6" s="36" t="str">
        <f>report!AD6</f>
        <v>ü</v>
      </c>
    </row>
    <row r="7" spans="1:22" s="9" customFormat="1" ht="9.75" customHeight="1">
      <c r="A7" s="95" t="s">
        <v>6</v>
      </c>
      <c r="B7" s="101">
        <f>SUM(report!B7,report!J7)</f>
        <v>50051</v>
      </c>
      <c r="C7" s="102">
        <f>SUM(report!C7,report!K7)</f>
        <v>49201</v>
      </c>
      <c r="D7" s="103">
        <f aca="true" t="shared" si="0" ref="D7:D67">C7-B7</f>
        <v>-850</v>
      </c>
      <c r="E7" s="104">
        <f aca="true" t="shared" si="1" ref="E7:E67">IF(B7&gt;0,C7/B7-1,C7)</f>
        <v>-0.016982677668777812</v>
      </c>
      <c r="F7" s="101">
        <f>SUM(report!F7,report!N7)</f>
        <v>207910</v>
      </c>
      <c r="G7" s="102">
        <f>SUM(report!G7,report!O7)</f>
        <v>198141</v>
      </c>
      <c r="H7" s="103">
        <f aca="true" t="shared" si="2" ref="H7:H67">G7-F7</f>
        <v>-9769</v>
      </c>
      <c r="I7" s="105">
        <f aca="true" t="shared" si="3" ref="I7:I67">IF(F7&gt;0,G7/F7-1,G7)</f>
        <v>-0.04698667692751668</v>
      </c>
      <c r="J7" s="114" t="s">
        <v>75</v>
      </c>
      <c r="K7" s="90" t="str">
        <f>report!S7</f>
        <v>ü</v>
      </c>
      <c r="L7" s="90" t="str">
        <f>report!T7</f>
        <v>ü</v>
      </c>
      <c r="M7" s="90" t="str">
        <f>report!U7</f>
        <v>ü</v>
      </c>
      <c r="N7" s="90" t="str">
        <f>report!V7</f>
        <v>ü</v>
      </c>
      <c r="O7" s="90" t="str">
        <f>report!W7</f>
        <v>ü</v>
      </c>
      <c r="P7" s="90" t="str">
        <f>report!X7</f>
        <v>ü</v>
      </c>
      <c r="Q7" s="90" t="str">
        <f>report!Y7</f>
        <v>ü</v>
      </c>
      <c r="R7" s="90" t="str">
        <f>report!Z7</f>
        <v>ü</v>
      </c>
      <c r="S7" s="90" t="str">
        <f>report!AA7</f>
        <v>ü</v>
      </c>
      <c r="T7" s="90" t="str">
        <f>report!AB7</f>
        <v>ü</v>
      </c>
      <c r="U7" s="90" t="str">
        <f>report!AC7</f>
        <v>ü</v>
      </c>
      <c r="V7" s="91" t="str">
        <f>report!AD7</f>
        <v>ü</v>
      </c>
    </row>
    <row r="8" spans="1:22" s="9" customFormat="1" ht="9.75" customHeight="1">
      <c r="A8" s="206" t="s">
        <v>125</v>
      </c>
      <c r="B8" s="101">
        <f>SUM(report!B8,report!J8)</f>
        <v>1840</v>
      </c>
      <c r="C8" s="102">
        <f>SUM(report!C8,report!K8)</f>
        <v>2404</v>
      </c>
      <c r="D8" s="103">
        <f>C8-B8</f>
        <v>564</v>
      </c>
      <c r="E8" s="104">
        <f>IF(B8&gt;0,C8/B8-1,C8)</f>
        <v>0.3065217391304347</v>
      </c>
      <c r="F8" s="101">
        <f>SUM(report!F8,report!N8)</f>
        <v>5974</v>
      </c>
      <c r="G8" s="102">
        <f>SUM(report!G8,report!O8)</f>
        <v>9638</v>
      </c>
      <c r="H8" s="103">
        <f>G8-F8</f>
        <v>3664</v>
      </c>
      <c r="I8" s="105">
        <f>IF(F8&gt;0,G8/F8-1,G8)</f>
        <v>0.6133244057582858</v>
      </c>
      <c r="J8" s="114" t="s">
        <v>89</v>
      </c>
      <c r="K8" s="90" t="str">
        <f>report!S8</f>
        <v>ü</v>
      </c>
      <c r="L8" s="90" t="str">
        <f>report!T8</f>
        <v>ü</v>
      </c>
      <c r="M8" s="90" t="str">
        <f>report!U8</f>
        <v>ü</v>
      </c>
      <c r="N8" s="90" t="str">
        <f>report!V8</f>
        <v>ü</v>
      </c>
      <c r="O8" s="90" t="str">
        <f>report!W8</f>
        <v>ü</v>
      </c>
      <c r="P8" s="90" t="str">
        <f>report!X8</f>
        <v>ü</v>
      </c>
      <c r="Q8" s="90" t="str">
        <f>report!Y8</f>
        <v>ü</v>
      </c>
      <c r="R8" s="90" t="str">
        <f>report!Z8</f>
        <v>ü</v>
      </c>
      <c r="S8" s="90" t="str">
        <f>report!AA8</f>
        <v>ü</v>
      </c>
      <c r="T8" s="90" t="str">
        <f>report!AB8</f>
        <v>ü</v>
      </c>
      <c r="U8" s="90" t="str">
        <f>report!AC8</f>
        <v>ü</v>
      </c>
      <c r="V8" s="91" t="str">
        <f>report!AD8</f>
        <v>ü</v>
      </c>
    </row>
    <row r="9" spans="1:22" s="9" customFormat="1" ht="9.75" customHeight="1">
      <c r="A9" s="206" t="s">
        <v>126</v>
      </c>
      <c r="B9" s="101">
        <f>SUM(report!B9,report!J9)</f>
        <v>2242</v>
      </c>
      <c r="C9" s="102">
        <f>SUM(report!C9,report!K9)</f>
        <v>372</v>
      </c>
      <c r="D9" s="103">
        <f>C9-B9</f>
        <v>-1870</v>
      </c>
      <c r="E9" s="104">
        <f>IF(B9&gt;0,C9/B9-1,C9)</f>
        <v>-0.8340767172167707</v>
      </c>
      <c r="F9" s="101">
        <f>SUM(report!F9,report!N9)</f>
        <v>9666</v>
      </c>
      <c r="G9" s="102">
        <f>SUM(report!G9,report!O9)</f>
        <v>952</v>
      </c>
      <c r="H9" s="103">
        <f>G9-F9</f>
        <v>-8714</v>
      </c>
      <c r="I9" s="105">
        <f>IF(F9&gt;0,G9/F9-1,G9)</f>
        <v>-0.9015104489964825</v>
      </c>
      <c r="J9" s="114" t="s">
        <v>76</v>
      </c>
      <c r="K9" s="90" t="str">
        <f>report!S9</f>
        <v>ü</v>
      </c>
      <c r="L9" s="90" t="str">
        <f>report!T9</f>
        <v>ü</v>
      </c>
      <c r="M9" s="90" t="str">
        <f>report!U9</f>
        <v>ü</v>
      </c>
      <c r="N9" s="90" t="str">
        <f>report!V9</f>
        <v>ü</v>
      </c>
      <c r="O9" s="90" t="str">
        <f>report!W9</f>
        <v>ü</v>
      </c>
      <c r="P9" s="90" t="str">
        <f>report!X9</f>
        <v>ü</v>
      </c>
      <c r="Q9" s="90" t="str">
        <f>report!Y9</f>
        <v>ü</v>
      </c>
      <c r="R9" s="90" t="str">
        <f>report!Z9</f>
        <v>ü</v>
      </c>
      <c r="S9" s="90" t="str">
        <f>report!AA9</f>
        <v>ü</v>
      </c>
      <c r="T9" s="90" t="str">
        <f>report!AB9</f>
        <v>ü</v>
      </c>
      <c r="U9" s="90" t="str">
        <f>report!AC9</f>
        <v>ü</v>
      </c>
      <c r="V9" s="91" t="str">
        <f>report!AD9</f>
        <v>ü</v>
      </c>
    </row>
    <row r="10" spans="1:22" s="9" customFormat="1" ht="9.75" customHeight="1">
      <c r="A10" s="117" t="s">
        <v>7</v>
      </c>
      <c r="B10" s="101">
        <f>SUM(report!B10,report!J10)</f>
        <v>4252</v>
      </c>
      <c r="C10" s="102">
        <f>SUM(report!C10,report!K10)</f>
        <v>3014</v>
      </c>
      <c r="D10" s="103">
        <f t="shared" si="0"/>
        <v>-1238</v>
      </c>
      <c r="E10" s="104">
        <f t="shared" si="1"/>
        <v>-0.29115710253998117</v>
      </c>
      <c r="F10" s="101">
        <f>SUM(report!F10,report!N10)</f>
        <v>18178</v>
      </c>
      <c r="G10" s="102">
        <f>SUM(report!G10,report!O10)</f>
        <v>11645</v>
      </c>
      <c r="H10" s="103">
        <f t="shared" si="2"/>
        <v>-6533</v>
      </c>
      <c r="I10" s="105">
        <f t="shared" si="3"/>
        <v>-0.3593904719991198</v>
      </c>
      <c r="J10" s="114" t="s">
        <v>90</v>
      </c>
      <c r="K10" s="90" t="str">
        <f>report!S10</f>
        <v>ü</v>
      </c>
      <c r="L10" s="90" t="str">
        <f>report!T10</f>
        <v>ü</v>
      </c>
      <c r="M10" s="90" t="str">
        <f>report!U10</f>
        <v>ü</v>
      </c>
      <c r="N10" s="90" t="str">
        <f>report!V10</f>
        <v>ü</v>
      </c>
      <c r="O10" s="90" t="str">
        <f>report!W10</f>
        <v>ü</v>
      </c>
      <c r="P10" s="90" t="str">
        <f>report!X10</f>
        <v>ü</v>
      </c>
      <c r="Q10" s="90" t="str">
        <f>report!Y10</f>
        <v>ü</v>
      </c>
      <c r="R10" s="90" t="str">
        <f>report!Z10</f>
        <v>ü</v>
      </c>
      <c r="S10" s="90" t="str">
        <f>report!AA10</f>
        <v>ü</v>
      </c>
      <c r="T10" s="90" t="str">
        <f>report!AB10</f>
        <v>ü</v>
      </c>
      <c r="U10" s="90" t="str">
        <f>report!AC10</f>
        <v>ü</v>
      </c>
      <c r="V10" s="91" t="str">
        <f>report!AD10</f>
        <v>ü</v>
      </c>
    </row>
    <row r="11" spans="1:22" s="9" customFormat="1" ht="9.75" customHeight="1">
      <c r="A11" s="95" t="s">
        <v>8</v>
      </c>
      <c r="B11" s="101">
        <f>SUM(report!B11,report!J11)</f>
        <v>28154</v>
      </c>
      <c r="C11" s="102">
        <f>SUM(report!C11,report!K11)</f>
        <v>18243</v>
      </c>
      <c r="D11" s="103">
        <f t="shared" si="0"/>
        <v>-9911</v>
      </c>
      <c r="E11" s="104">
        <f t="shared" si="1"/>
        <v>-0.3520281309938197</v>
      </c>
      <c r="F11" s="101">
        <f>SUM(report!F11,report!N11)</f>
        <v>99468</v>
      </c>
      <c r="G11" s="102">
        <f>SUM(report!G11,report!O11)</f>
        <v>76056</v>
      </c>
      <c r="H11" s="103">
        <f t="shared" si="2"/>
        <v>-23412</v>
      </c>
      <c r="I11" s="105">
        <f t="shared" si="3"/>
        <v>-0.2353721799975872</v>
      </c>
      <c r="J11" s="114" t="s">
        <v>100</v>
      </c>
      <c r="K11" s="90" t="str">
        <f>report!S11</f>
        <v>ü</v>
      </c>
      <c r="L11" s="90" t="str">
        <f>report!T11</f>
        <v>ü</v>
      </c>
      <c r="M11" s="90" t="str">
        <f>report!U11</f>
        <v>ü</v>
      </c>
      <c r="N11" s="90" t="str">
        <f>report!V11</f>
        <v>ü</v>
      </c>
      <c r="O11" s="90" t="str">
        <f>report!W11</f>
        <v>ü</v>
      </c>
      <c r="P11" s="90" t="str">
        <f>report!X11</f>
        <v>ü</v>
      </c>
      <c r="Q11" s="90" t="str">
        <f>report!Y11</f>
        <v>ü</v>
      </c>
      <c r="R11" s="90" t="str">
        <f>report!Z11</f>
        <v>ü</v>
      </c>
      <c r="S11" s="90" t="str">
        <f>report!AA11</f>
        <v>ü</v>
      </c>
      <c r="T11" s="90" t="str">
        <f>report!AB11</f>
        <v>ü</v>
      </c>
      <c r="U11" s="90" t="str">
        <f>report!AC11</f>
        <v>ü</v>
      </c>
      <c r="V11" s="91" t="str">
        <f>report!AD11</f>
        <v>ü</v>
      </c>
    </row>
    <row r="12" spans="1:22" s="9" customFormat="1" ht="9.75" customHeight="1">
      <c r="A12" s="206" t="s">
        <v>127</v>
      </c>
      <c r="B12" s="101">
        <f>SUM(report!B12,report!J12)</f>
        <v>17794</v>
      </c>
      <c r="C12" s="102">
        <f>SUM(report!C12,report!K12)</f>
        <v>1626</v>
      </c>
      <c r="D12" s="103">
        <f>C12-B12</f>
        <v>-16168</v>
      </c>
      <c r="E12" s="104">
        <f>IF(B12&gt;0,C12/B12-1,C12)</f>
        <v>-0.9086208834438575</v>
      </c>
      <c r="F12" s="101">
        <f>SUM(report!F12,report!N12)</f>
        <v>79907</v>
      </c>
      <c r="G12" s="102">
        <f>SUM(report!G12,report!O12)</f>
        <v>7234</v>
      </c>
      <c r="H12" s="103">
        <f>G12-F12</f>
        <v>-72673</v>
      </c>
      <c r="I12" s="105">
        <f>IF(F12&gt;0,G12/F12-1,G12)</f>
        <v>-0.909469758594366</v>
      </c>
      <c r="J12" s="114" t="s">
        <v>77</v>
      </c>
      <c r="K12" s="90" t="str">
        <f>report!S12</f>
        <v>ü</v>
      </c>
      <c r="L12" s="90" t="str">
        <f>report!T12</f>
        <v>ü</v>
      </c>
      <c r="M12" s="90" t="str">
        <f>report!U12</f>
        <v>ü</v>
      </c>
      <c r="N12" s="90" t="str">
        <f>report!V12</f>
        <v>ü</v>
      </c>
      <c r="O12" s="90" t="str">
        <f>report!W12</f>
        <v>ü</v>
      </c>
      <c r="P12" s="90" t="str">
        <f>report!X12</f>
        <v>ü</v>
      </c>
      <c r="Q12" s="90" t="str">
        <f>report!Y12</f>
        <v>ü</v>
      </c>
      <c r="R12" s="90" t="str">
        <f>report!Z12</f>
        <v>ü</v>
      </c>
      <c r="S12" s="90" t="str">
        <f>report!AA12</f>
        <v>ü</v>
      </c>
      <c r="T12" s="90" t="str">
        <f>report!AB12</f>
        <v>ü</v>
      </c>
      <c r="U12" s="90" t="str">
        <f>report!AC12</f>
        <v>ü</v>
      </c>
      <c r="V12" s="91" t="str">
        <f>report!AD12</f>
        <v>ü</v>
      </c>
    </row>
    <row r="13" spans="1:22" s="9" customFormat="1" ht="9.75" customHeight="1">
      <c r="A13" s="117" t="s">
        <v>9</v>
      </c>
      <c r="B13" s="101">
        <f>SUM(report!B13,report!J13)</f>
        <v>8164</v>
      </c>
      <c r="C13" s="102">
        <f>SUM(report!C13,report!K13)</f>
        <v>7343</v>
      </c>
      <c r="D13" s="103">
        <f t="shared" si="0"/>
        <v>-821</v>
      </c>
      <c r="E13" s="104">
        <f t="shared" si="1"/>
        <v>-0.10056344928956396</v>
      </c>
      <c r="F13" s="101">
        <f>SUM(report!F13,report!N13)</f>
        <v>46373</v>
      </c>
      <c r="G13" s="102">
        <f>SUM(report!G13,report!O13)</f>
        <v>39240</v>
      </c>
      <c r="H13" s="103">
        <f t="shared" si="2"/>
        <v>-7133</v>
      </c>
      <c r="I13" s="105">
        <f t="shared" si="3"/>
        <v>-0.1538179544131283</v>
      </c>
      <c r="J13" s="114" t="s">
        <v>78</v>
      </c>
      <c r="K13" s="90" t="str">
        <f>report!S13</f>
        <v>ü</v>
      </c>
      <c r="L13" s="90" t="str">
        <f>report!T13</f>
        <v>ü</v>
      </c>
      <c r="M13" s="90" t="str">
        <f>report!U13</f>
        <v>ü</v>
      </c>
      <c r="N13" s="90" t="str">
        <f>report!V13</f>
        <v>ü</v>
      </c>
      <c r="O13" s="90" t="str">
        <f>report!W13</f>
        <v>ü</v>
      </c>
      <c r="P13" s="90" t="str">
        <f>report!X13</f>
        <v>ü</v>
      </c>
      <c r="Q13" s="90" t="str">
        <f>report!Y13</f>
        <v>ü</v>
      </c>
      <c r="R13" s="90" t="str">
        <f>report!Z13</f>
        <v>ü</v>
      </c>
      <c r="S13" s="90" t="str">
        <f>report!AA13</f>
        <v>ü</v>
      </c>
      <c r="T13" s="90" t="str">
        <f>report!AB13</f>
        <v>ü</v>
      </c>
      <c r="U13" s="90" t="str">
        <f>report!AC13</f>
        <v>ü</v>
      </c>
      <c r="V13" s="91" t="str">
        <f>report!AD13</f>
        <v>ü</v>
      </c>
    </row>
    <row r="14" spans="1:22" s="9" customFormat="1" ht="9.75" customHeight="1">
      <c r="A14" s="95" t="s">
        <v>10</v>
      </c>
      <c r="B14" s="101">
        <f>SUM(report!B14,report!J14)</f>
        <v>318001</v>
      </c>
      <c r="C14" s="102">
        <f>SUM(report!C14,report!K14)</f>
        <v>314292</v>
      </c>
      <c r="D14" s="103">
        <f t="shared" si="0"/>
        <v>-3709</v>
      </c>
      <c r="E14" s="104">
        <f t="shared" si="1"/>
        <v>-0.011663485334951762</v>
      </c>
      <c r="F14" s="101">
        <f>SUM(report!F14,report!N14)</f>
        <v>1053328</v>
      </c>
      <c r="G14" s="102">
        <f>SUM(report!G14,report!O14)</f>
        <v>977919</v>
      </c>
      <c r="H14" s="103">
        <f t="shared" si="2"/>
        <v>-75409</v>
      </c>
      <c r="I14" s="105">
        <f t="shared" si="3"/>
        <v>-0.07159118527182418</v>
      </c>
      <c r="J14" s="114" t="s">
        <v>79</v>
      </c>
      <c r="K14" s="90" t="str">
        <f>report!S14</f>
        <v>ü</v>
      </c>
      <c r="L14" s="90" t="str">
        <f>report!T14</f>
        <v>ü</v>
      </c>
      <c r="M14" s="90" t="str">
        <f>report!U14</f>
        <v>ü</v>
      </c>
      <c r="N14" s="90" t="str">
        <f>report!V14</f>
        <v>ü</v>
      </c>
      <c r="O14" s="90" t="str">
        <f>report!W14</f>
        <v>ü</v>
      </c>
      <c r="P14" s="90" t="str">
        <f>report!X14</f>
        <v>ü</v>
      </c>
      <c r="Q14" s="90" t="str">
        <f>report!Y14</f>
        <v>ü</v>
      </c>
      <c r="R14" s="90" t="str">
        <f>report!Z14</f>
        <v>ü</v>
      </c>
      <c r="S14" s="90" t="str">
        <f>report!AA14</f>
        <v>ü</v>
      </c>
      <c r="T14" s="90" t="str">
        <f>report!AB14</f>
        <v>ü</v>
      </c>
      <c r="U14" s="90" t="str">
        <f>report!AC14</f>
        <v>ü</v>
      </c>
      <c r="V14" s="91" t="str">
        <f>report!AD14</f>
        <v>ü</v>
      </c>
    </row>
    <row r="15" spans="1:22" s="9" customFormat="1" ht="9.75" customHeight="1">
      <c r="A15" s="95" t="s">
        <v>11</v>
      </c>
      <c r="B15" s="101">
        <f>SUM(report!B15,report!J15)</f>
        <v>248661</v>
      </c>
      <c r="C15" s="102">
        <f>SUM(report!C15,report!K15)</f>
        <v>248225</v>
      </c>
      <c r="D15" s="103">
        <f t="shared" si="0"/>
        <v>-436</v>
      </c>
      <c r="E15" s="104">
        <f t="shared" si="1"/>
        <v>-0.0017533911630693844</v>
      </c>
      <c r="F15" s="101">
        <f>SUM(report!F15,report!N15)</f>
        <v>929042</v>
      </c>
      <c r="G15" s="102">
        <f>SUM(report!G15,report!O15)</f>
        <v>956195</v>
      </c>
      <c r="H15" s="103">
        <f t="shared" si="2"/>
        <v>27153</v>
      </c>
      <c r="I15" s="105">
        <f t="shared" si="3"/>
        <v>0.02922688102367821</v>
      </c>
      <c r="J15" s="114" t="s">
        <v>80</v>
      </c>
      <c r="K15" s="90" t="str">
        <f>report!S15</f>
        <v>ü</v>
      </c>
      <c r="L15" s="90" t="str">
        <f>report!T15</f>
        <v>ü</v>
      </c>
      <c r="M15" s="90" t="str">
        <f>report!U15</f>
        <v>ü</v>
      </c>
      <c r="N15" s="90" t="str">
        <f>report!V15</f>
        <v>ü</v>
      </c>
      <c r="O15" s="90" t="str">
        <f>report!W15</f>
        <v>ü</v>
      </c>
      <c r="P15" s="90" t="str">
        <f>report!X15</f>
        <v>ü</v>
      </c>
      <c r="Q15" s="90" t="str">
        <f>report!Y15</f>
        <v>ü</v>
      </c>
      <c r="R15" s="90" t="str">
        <f>report!Z15</f>
        <v>ü</v>
      </c>
      <c r="S15" s="90" t="str">
        <f>report!AA15</f>
        <v>ü</v>
      </c>
      <c r="T15" s="90" t="str">
        <f>report!AB15</f>
        <v>ü</v>
      </c>
      <c r="U15" s="90" t="str">
        <f>report!AC15</f>
        <v>ü</v>
      </c>
      <c r="V15" s="91" t="str">
        <f>report!AD15</f>
        <v>ü</v>
      </c>
    </row>
    <row r="16" spans="1:22" s="9" customFormat="1" ht="9.75" customHeight="1">
      <c r="A16" s="95" t="s">
        <v>12</v>
      </c>
      <c r="B16" s="101">
        <f>SUM(report!B16,report!J16)</f>
        <v>10596</v>
      </c>
      <c r="C16" s="102">
        <f>SUM(report!C16,report!K16)</f>
        <v>10369</v>
      </c>
      <c r="D16" s="103">
        <f t="shared" si="0"/>
        <v>-227</v>
      </c>
      <c r="E16" s="104">
        <f t="shared" si="1"/>
        <v>-0.0214231785579464</v>
      </c>
      <c r="F16" s="101">
        <f>SUM(report!F16,report!N16)</f>
        <v>25771</v>
      </c>
      <c r="G16" s="102">
        <f>SUM(report!G16,report!O16)</f>
        <v>24134</v>
      </c>
      <c r="H16" s="103">
        <f t="shared" si="2"/>
        <v>-1637</v>
      </c>
      <c r="I16" s="105">
        <f t="shared" si="3"/>
        <v>-0.06352101199022153</v>
      </c>
      <c r="J16" s="114" t="s">
        <v>91</v>
      </c>
      <c r="K16" s="90" t="str">
        <f>report!S16</f>
        <v>ü</v>
      </c>
      <c r="L16" s="90" t="str">
        <f>report!T16</f>
        <v>ü</v>
      </c>
      <c r="M16" s="90" t="str">
        <f>report!U16</f>
        <v>ü</v>
      </c>
      <c r="N16" s="90" t="str">
        <f>report!V16</f>
        <v>ü</v>
      </c>
      <c r="O16" s="90" t="str">
        <f>report!W16</f>
        <v>ü</v>
      </c>
      <c r="P16" s="90" t="str">
        <f>report!X16</f>
        <v>ü</v>
      </c>
      <c r="Q16" s="90" t="str">
        <f>report!Y16</f>
        <v>ü</v>
      </c>
      <c r="R16" s="90" t="str">
        <f>report!Z16</f>
        <v>ü</v>
      </c>
      <c r="S16" s="90" t="str">
        <f>report!AA16</f>
        <v>ü</v>
      </c>
      <c r="T16" s="90" t="str">
        <f>report!AB16</f>
        <v>ü</v>
      </c>
      <c r="U16" s="90" t="str">
        <f>report!AC16</f>
        <v>ü</v>
      </c>
      <c r="V16" s="91" t="str">
        <f>report!AD16</f>
        <v>ü</v>
      </c>
    </row>
    <row r="17" spans="1:22" s="9" customFormat="1" ht="9.75" customHeight="1">
      <c r="A17" s="95" t="s">
        <v>13</v>
      </c>
      <c r="B17" s="101">
        <f>SUM(report!B17,report!J17)</f>
        <v>14521</v>
      </c>
      <c r="C17" s="102">
        <f>SUM(report!C17,report!K17)</f>
        <v>16582</v>
      </c>
      <c r="D17" s="103">
        <f t="shared" si="0"/>
        <v>2061</v>
      </c>
      <c r="E17" s="104">
        <f t="shared" si="1"/>
        <v>0.14193237380345702</v>
      </c>
      <c r="F17" s="101">
        <f>SUM(report!F17,report!N17)</f>
        <v>56032</v>
      </c>
      <c r="G17" s="102">
        <f>SUM(report!G17,report!O17)</f>
        <v>69264</v>
      </c>
      <c r="H17" s="103">
        <f t="shared" si="2"/>
        <v>13232</v>
      </c>
      <c r="I17" s="105">
        <f t="shared" si="3"/>
        <v>0.23615077098800685</v>
      </c>
      <c r="J17" s="114" t="s">
        <v>81</v>
      </c>
      <c r="K17" s="90" t="str">
        <f>report!S17</f>
        <v>ü</v>
      </c>
      <c r="L17" s="90" t="str">
        <f>report!T17</f>
        <v>ü</v>
      </c>
      <c r="M17" s="90" t="str">
        <f>report!U17</f>
        <v>ü</v>
      </c>
      <c r="N17" s="90" t="str">
        <f>report!V17</f>
        <v>ü</v>
      </c>
      <c r="O17" s="90" t="str">
        <f>report!W17</f>
        <v>ü</v>
      </c>
      <c r="P17" s="90" t="str">
        <f>report!X17</f>
        <v>ü</v>
      </c>
      <c r="Q17" s="90" t="str">
        <f>report!Y17</f>
        <v>ü</v>
      </c>
      <c r="R17" s="90" t="str">
        <f>report!Z17</f>
        <v>ü</v>
      </c>
      <c r="S17" s="90" t="str">
        <f>report!AA17</f>
        <v>ü</v>
      </c>
      <c r="T17" s="90" t="str">
        <f>report!AB17</f>
        <v>ü</v>
      </c>
      <c r="U17" s="90" t="str">
        <f>report!AC17</f>
        <v>ü</v>
      </c>
      <c r="V17" s="91" t="str">
        <f>report!AD17</f>
        <v>ü</v>
      </c>
    </row>
    <row r="18" spans="1:22" s="9" customFormat="1" ht="9.75" customHeight="1">
      <c r="A18" s="117" t="s">
        <v>14</v>
      </c>
      <c r="B18" s="101">
        <f>SUM(report!B18,report!J18)</f>
        <v>6631</v>
      </c>
      <c r="C18" s="102">
        <f>SUM(report!C18,report!K18)</f>
        <v>2822</v>
      </c>
      <c r="D18" s="103">
        <f t="shared" si="0"/>
        <v>-3809</v>
      </c>
      <c r="E18" s="104">
        <f t="shared" si="1"/>
        <v>-0.5744231639270094</v>
      </c>
      <c r="F18" s="101">
        <f>SUM(report!F18,report!N18)</f>
        <v>31424</v>
      </c>
      <c r="G18" s="102">
        <f>SUM(report!G18,report!O18)</f>
        <v>9503</v>
      </c>
      <c r="H18" s="103">
        <f t="shared" si="2"/>
        <v>-21921</v>
      </c>
      <c r="I18" s="105">
        <f t="shared" si="3"/>
        <v>-0.6975878309572301</v>
      </c>
      <c r="J18" s="114" t="s">
        <v>120</v>
      </c>
      <c r="K18" s="90" t="str">
        <f>report!S18</f>
        <v>ü</v>
      </c>
      <c r="L18" s="90" t="str">
        <f>report!T18</f>
        <v>ü</v>
      </c>
      <c r="M18" s="90" t="str">
        <f>report!U18</f>
        <v>ü</v>
      </c>
      <c r="N18" s="90" t="str">
        <f>report!V18</f>
        <v>ü</v>
      </c>
      <c r="O18" s="90" t="str">
        <f>report!W18</f>
        <v>ü</v>
      </c>
      <c r="P18" s="90" t="str">
        <f>report!X18</f>
        <v>ü</v>
      </c>
      <c r="Q18" s="90" t="str">
        <f>report!Y18</f>
        <v>ü</v>
      </c>
      <c r="R18" s="90" t="str">
        <f>report!Z18</f>
        <v>ü</v>
      </c>
      <c r="S18" s="90" t="str">
        <f>report!AA18</f>
        <v>ü</v>
      </c>
      <c r="T18" s="90" t="str">
        <f>report!AB18</f>
        <v>ü</v>
      </c>
      <c r="U18" s="90" t="str">
        <f>report!AC18</f>
        <v>ü</v>
      </c>
      <c r="V18" s="91" t="str">
        <f>report!AD18</f>
        <v>ü</v>
      </c>
    </row>
    <row r="19" spans="1:22" s="9" customFormat="1" ht="9.75" customHeight="1">
      <c r="A19" s="206" t="s">
        <v>128</v>
      </c>
      <c r="B19" s="101">
        <f>SUM(report!B19,report!J19)</f>
        <v>3518</v>
      </c>
      <c r="C19" s="102">
        <f>SUM(report!C19,report!K19)</f>
        <v>790</v>
      </c>
      <c r="D19" s="103">
        <f>C19-B19</f>
        <v>-2728</v>
      </c>
      <c r="E19" s="104">
        <f>IF(B19&gt;0,C19/B19-1,C19)</f>
        <v>-0.7754405912450256</v>
      </c>
      <c r="F19" s="101">
        <f>SUM(report!F19,report!N19)</f>
        <v>12873</v>
      </c>
      <c r="G19" s="102">
        <f>SUM(report!G19,report!O19)</f>
        <v>2168</v>
      </c>
      <c r="H19" s="103">
        <f>G19-F19</f>
        <v>-10705</v>
      </c>
      <c r="I19" s="105">
        <f>IF(F19&gt;0,G19/F19-1,G19)</f>
        <v>-0.8315854890080012</v>
      </c>
      <c r="J19" s="114" t="s">
        <v>121</v>
      </c>
      <c r="K19" s="90" t="str">
        <f>report!S19</f>
        <v>ü</v>
      </c>
      <c r="L19" s="90" t="str">
        <f>report!T19</f>
        <v>ü</v>
      </c>
      <c r="M19" s="90" t="str">
        <f>report!U19</f>
        <v>ü</v>
      </c>
      <c r="N19" s="90" t="str">
        <f>report!V19</f>
        <v>ü</v>
      </c>
      <c r="O19" s="90" t="str">
        <f>report!W19</f>
        <v>ü</v>
      </c>
      <c r="P19" s="90" t="str">
        <f>report!X19</f>
        <v>ü</v>
      </c>
      <c r="Q19" s="90" t="str">
        <f>report!Y19</f>
        <v>ü</v>
      </c>
      <c r="R19" s="90" t="str">
        <f>report!Z19</f>
        <v>ü</v>
      </c>
      <c r="S19" s="90" t="str">
        <f>report!AA19</f>
        <v>ü</v>
      </c>
      <c r="T19" s="90" t="str">
        <f>report!AB19</f>
        <v>ü</v>
      </c>
      <c r="U19" s="90" t="str">
        <f>report!AC19</f>
        <v>ü</v>
      </c>
      <c r="V19" s="91" t="str">
        <f>report!AD19</f>
        <v>ü</v>
      </c>
    </row>
    <row r="20" spans="1:22" s="9" customFormat="1" ht="9.75" customHeight="1">
      <c r="A20" s="206" t="s">
        <v>129</v>
      </c>
      <c r="B20" s="101">
        <f>SUM(report!B20,report!J20)</f>
        <v>3407</v>
      </c>
      <c r="C20" s="102">
        <f>SUM(report!C20,report!K20)</f>
        <v>1708</v>
      </c>
      <c r="D20" s="103">
        <f>C20-B20</f>
        <v>-1699</v>
      </c>
      <c r="E20" s="104">
        <f>IF(B20&gt;0,C20/B20-1,C20)</f>
        <v>-0.49867918990314064</v>
      </c>
      <c r="F20" s="101">
        <f>SUM(report!F20,report!N20)</f>
        <v>14630</v>
      </c>
      <c r="G20" s="102">
        <f>SUM(report!G20,report!O20)</f>
        <v>5636</v>
      </c>
      <c r="H20" s="103">
        <f>G20-F20</f>
        <v>-8994</v>
      </c>
      <c r="I20" s="105">
        <f>IF(F20&gt;0,G20/F20-1,G20)</f>
        <v>-0.6147641831852357</v>
      </c>
      <c r="J20" s="114" t="s">
        <v>122</v>
      </c>
      <c r="K20" s="90" t="str">
        <f>report!S20</f>
        <v>ü</v>
      </c>
      <c r="L20" s="90" t="str">
        <f>report!T20</f>
        <v>ü</v>
      </c>
      <c r="M20" s="90" t="str">
        <f>report!U20</f>
        <v>ü</v>
      </c>
      <c r="N20" s="90" t="str">
        <f>report!V20</f>
        <v>ü</v>
      </c>
      <c r="O20" s="90" t="str">
        <f>report!W20</f>
        <v>ü</v>
      </c>
      <c r="P20" s="90" t="str">
        <f>report!X20</f>
        <v>ü</v>
      </c>
      <c r="Q20" s="90" t="str">
        <f>report!Y20</f>
        <v>ü</v>
      </c>
      <c r="R20" s="90" t="str">
        <f>report!Z20</f>
        <v>ü</v>
      </c>
      <c r="S20" s="90" t="str">
        <f>report!AA20</f>
        <v>ü</v>
      </c>
      <c r="T20" s="90" t="str">
        <f>report!AB20</f>
        <v>ü</v>
      </c>
      <c r="U20" s="90" t="str">
        <f>report!AC20</f>
        <v>ü</v>
      </c>
      <c r="V20" s="91" t="str">
        <f>report!AD20</f>
        <v>ü</v>
      </c>
    </row>
    <row r="21" spans="1:22" s="9" customFormat="1" ht="9.75" customHeight="1">
      <c r="A21" s="95" t="s">
        <v>15</v>
      </c>
      <c r="B21" s="101">
        <f>SUM(report!B21,report!J21)</f>
        <v>20239</v>
      </c>
      <c r="C21" s="102">
        <f>SUM(report!C21,report!K21)</f>
        <v>3333</v>
      </c>
      <c r="D21" s="103">
        <f t="shared" si="0"/>
        <v>-16906</v>
      </c>
      <c r="E21" s="104">
        <f t="shared" si="1"/>
        <v>-0.835317950491625</v>
      </c>
      <c r="F21" s="101">
        <f>SUM(report!F21,report!N21)</f>
        <v>120486</v>
      </c>
      <c r="G21" s="102">
        <f>SUM(report!G21,report!O21)</f>
        <v>13150</v>
      </c>
      <c r="H21" s="103">
        <f t="shared" si="2"/>
        <v>-107336</v>
      </c>
      <c r="I21" s="105">
        <f t="shared" si="3"/>
        <v>-0.8908586889763126</v>
      </c>
      <c r="J21" s="114" t="s">
        <v>82</v>
      </c>
      <c r="K21" s="90" t="str">
        <f>report!S21</f>
        <v>ü</v>
      </c>
      <c r="L21" s="90" t="str">
        <f>report!T21</f>
        <v>ü</v>
      </c>
      <c r="M21" s="90" t="str">
        <f>report!U21</f>
        <v>ü</v>
      </c>
      <c r="N21" s="90" t="str">
        <f>report!V21</f>
        <v>ü</v>
      </c>
      <c r="O21" s="90" t="str">
        <f>report!W21</f>
        <v>ü</v>
      </c>
      <c r="P21" s="90" t="str">
        <f>report!X21</f>
        <v>ü</v>
      </c>
      <c r="Q21" s="90" t="str">
        <f>report!Y21</f>
        <v>ü</v>
      </c>
      <c r="R21" s="90" t="str">
        <f>report!Z21</f>
        <v>ü</v>
      </c>
      <c r="S21" s="90" t="str">
        <f>report!AA21</f>
        <v>ü</v>
      </c>
      <c r="T21" s="90" t="str">
        <f>report!AB21</f>
        <v>ü</v>
      </c>
      <c r="U21" s="90" t="str">
        <f>report!AC21</f>
        <v>ü</v>
      </c>
      <c r="V21" s="91" t="str">
        <f>report!AD21</f>
        <v>ü</v>
      </c>
    </row>
    <row r="22" spans="1:22" s="9" customFormat="1" ht="9.75" customHeight="1">
      <c r="A22" s="206" t="s">
        <v>130</v>
      </c>
      <c r="B22" s="101">
        <f>SUM(report!B22,report!J22)</f>
        <v>11566</v>
      </c>
      <c r="C22" s="102">
        <f>SUM(report!C22,report!K22)</f>
        <v>15898</v>
      </c>
      <c r="D22" s="103">
        <f>C22-B22</f>
        <v>4332</v>
      </c>
      <c r="E22" s="104">
        <f>IF(B22&gt;0,C22/B22-1,C22)</f>
        <v>0.3745460833477434</v>
      </c>
      <c r="F22" s="101">
        <f>SUM(report!F22,report!N22)</f>
        <v>35464</v>
      </c>
      <c r="G22" s="102">
        <f>SUM(report!G22,report!O22)</f>
        <v>49038</v>
      </c>
      <c r="H22" s="103">
        <f>G22-F22</f>
        <v>13574</v>
      </c>
      <c r="I22" s="105">
        <f>IF(F22&gt;0,G22/F22-1,G22)</f>
        <v>0.3827543424317619</v>
      </c>
      <c r="J22" s="114" t="s">
        <v>92</v>
      </c>
      <c r="K22" s="90" t="str">
        <f>report!S22</f>
        <v>ü</v>
      </c>
      <c r="L22" s="90" t="str">
        <f>report!T22</f>
        <v>ü</v>
      </c>
      <c r="M22" s="90" t="str">
        <f>report!U22</f>
        <v>ü</v>
      </c>
      <c r="N22" s="90" t="str">
        <f>report!V22</f>
        <v>ü</v>
      </c>
      <c r="O22" s="90" t="str">
        <f>report!W22</f>
        <v>ü</v>
      </c>
      <c r="P22" s="90" t="str">
        <f>report!X22</f>
        <v>ü</v>
      </c>
      <c r="Q22" s="90" t="str">
        <f>report!Y22</f>
        <v>ü</v>
      </c>
      <c r="R22" s="90" t="str">
        <f>report!Z22</f>
        <v>ü</v>
      </c>
      <c r="S22" s="90" t="str">
        <f>report!AA22</f>
        <v>ü</v>
      </c>
      <c r="T22" s="90" t="str">
        <f>report!AB22</f>
        <v>ü</v>
      </c>
      <c r="U22" s="90" t="str">
        <f>report!AC22</f>
        <v>ü</v>
      </c>
      <c r="V22" s="91" t="str">
        <f>report!AD22</f>
        <v>ü</v>
      </c>
    </row>
    <row r="23" spans="1:22" s="9" customFormat="1" ht="9.75" customHeight="1">
      <c r="A23" s="95" t="s">
        <v>16</v>
      </c>
      <c r="B23" s="101">
        <f>SUM(report!B23,report!J23)</f>
        <v>15326</v>
      </c>
      <c r="C23" s="102">
        <f>SUM(report!C23,report!K23)</f>
        <v>15375</v>
      </c>
      <c r="D23" s="103">
        <f t="shared" si="0"/>
        <v>49</v>
      </c>
      <c r="E23" s="104">
        <f t="shared" si="1"/>
        <v>0.003197181260602866</v>
      </c>
      <c r="F23" s="101">
        <f>SUM(report!F23,report!N23)</f>
        <v>75076</v>
      </c>
      <c r="G23" s="102">
        <f>SUM(report!G23,report!O23)</f>
        <v>50528</v>
      </c>
      <c r="H23" s="103">
        <f t="shared" si="2"/>
        <v>-24548</v>
      </c>
      <c r="I23" s="105">
        <f t="shared" si="3"/>
        <v>-0.3269753316639139</v>
      </c>
      <c r="J23" s="114" t="s">
        <v>83</v>
      </c>
      <c r="K23" s="90" t="str">
        <f>report!S23</f>
        <v>ü</v>
      </c>
      <c r="L23" s="90" t="str">
        <f>report!T23</f>
        <v>ü</v>
      </c>
      <c r="M23" s="90" t="str">
        <f>report!U23</f>
        <v>ü</v>
      </c>
      <c r="N23" s="90" t="str">
        <f>report!V23</f>
        <v>ü</v>
      </c>
      <c r="O23" s="90" t="str">
        <f>report!W23</f>
        <v>ü</v>
      </c>
      <c r="P23" s="90" t="str">
        <f>report!X23</f>
        <v>ü</v>
      </c>
      <c r="Q23" s="90" t="str">
        <f>report!Y23</f>
        <v>ü</v>
      </c>
      <c r="R23" s="90" t="str">
        <f>report!Z23</f>
        <v>ü</v>
      </c>
      <c r="S23" s="90" t="str">
        <f>report!AA23</f>
        <v>ü</v>
      </c>
      <c r="T23" s="90" t="str">
        <f>report!AB23</f>
        <v>ü</v>
      </c>
      <c r="U23" s="90" t="str">
        <f>report!AC23</f>
        <v>ü</v>
      </c>
      <c r="V23" s="91" t="str">
        <f>report!AD23</f>
        <v>ü</v>
      </c>
    </row>
    <row r="24" spans="1:22" s="9" customFormat="1" ht="9.75" customHeight="1">
      <c r="A24" s="95" t="s">
        <v>17</v>
      </c>
      <c r="B24" s="101">
        <f>SUM(report!B24,report!J24)</f>
        <v>67074</v>
      </c>
      <c r="C24" s="102">
        <f>SUM(report!C24,report!K24)</f>
        <v>63265</v>
      </c>
      <c r="D24" s="103">
        <f t="shared" si="0"/>
        <v>-3809</v>
      </c>
      <c r="E24" s="104">
        <f t="shared" si="1"/>
        <v>-0.05678802516623427</v>
      </c>
      <c r="F24" s="101">
        <f>SUM(report!F24,report!N24)</f>
        <v>238610</v>
      </c>
      <c r="G24" s="102">
        <f>SUM(report!G24,report!O24)</f>
        <v>226247</v>
      </c>
      <c r="H24" s="103">
        <f t="shared" si="2"/>
        <v>-12363</v>
      </c>
      <c r="I24" s="105">
        <f t="shared" si="3"/>
        <v>-0.05181258119944676</v>
      </c>
      <c r="J24" s="114" t="s">
        <v>84</v>
      </c>
      <c r="K24" s="90" t="str">
        <f>report!S24</f>
        <v>ü</v>
      </c>
      <c r="L24" s="90" t="str">
        <f>report!T24</f>
        <v>ü</v>
      </c>
      <c r="M24" s="90" t="str">
        <f>report!U24</f>
        <v>ü</v>
      </c>
      <c r="N24" s="90" t="str">
        <f>report!V24</f>
        <v>ü</v>
      </c>
      <c r="O24" s="90" t="str">
        <f>report!W24</f>
        <v>ü</v>
      </c>
      <c r="P24" s="90" t="str">
        <f>report!X24</f>
        <v>ü</v>
      </c>
      <c r="Q24" s="90" t="str">
        <f>report!Y24</f>
        <v>ü</v>
      </c>
      <c r="R24" s="90" t="str">
        <f>report!Z24</f>
        <v>ü</v>
      </c>
      <c r="S24" s="90" t="str">
        <f>report!AA24</f>
        <v>ü</v>
      </c>
      <c r="T24" s="90" t="str">
        <f>report!AB24</f>
        <v>ü</v>
      </c>
      <c r="U24" s="90" t="str">
        <f>report!AC24</f>
        <v>ü</v>
      </c>
      <c r="V24" s="91" t="str">
        <f>report!AD24</f>
        <v>ü</v>
      </c>
    </row>
    <row r="25" spans="1:22" s="9" customFormat="1" ht="9.75" customHeight="1">
      <c r="A25" s="95" t="s">
        <v>18</v>
      </c>
      <c r="B25" s="101">
        <f>SUM(report!B25,report!J25)</f>
        <v>28917</v>
      </c>
      <c r="C25" s="102">
        <f>SUM(report!C25,report!K25)</f>
        <v>27623</v>
      </c>
      <c r="D25" s="103">
        <f t="shared" si="0"/>
        <v>-1294</v>
      </c>
      <c r="E25" s="104">
        <f t="shared" si="1"/>
        <v>-0.04474876370301206</v>
      </c>
      <c r="F25" s="101">
        <f>SUM(report!F25,report!N25)</f>
        <v>122334</v>
      </c>
      <c r="G25" s="102">
        <f>SUM(report!G25,report!O25)</f>
        <v>111556</v>
      </c>
      <c r="H25" s="103">
        <f t="shared" si="2"/>
        <v>-10778</v>
      </c>
      <c r="I25" s="105">
        <f t="shared" si="3"/>
        <v>-0.08810306210865337</v>
      </c>
      <c r="J25" s="114" t="s">
        <v>85</v>
      </c>
      <c r="K25" s="90" t="str">
        <f>report!S25</f>
        <v>ü</v>
      </c>
      <c r="L25" s="90" t="str">
        <f>report!T25</f>
        <v>ü</v>
      </c>
      <c r="M25" s="90" t="str">
        <f>report!U25</f>
        <v>ü</v>
      </c>
      <c r="N25" s="90" t="str">
        <f>report!V25</f>
        <v>ü</v>
      </c>
      <c r="O25" s="90" t="str">
        <f>report!W25</f>
        <v>ü</v>
      </c>
      <c r="P25" s="90" t="str">
        <f>report!X25</f>
        <v>ü</v>
      </c>
      <c r="Q25" s="90" t="str">
        <f>report!Y25</f>
        <v>ü</v>
      </c>
      <c r="R25" s="90" t="str">
        <f>report!Z25</f>
        <v>ü</v>
      </c>
      <c r="S25" s="90" t="str">
        <f>report!AA25</f>
        <v>ü</v>
      </c>
      <c r="T25" s="90" t="str">
        <f>report!AB25</f>
        <v>ü</v>
      </c>
      <c r="U25" s="90" t="str">
        <f>report!AC25</f>
        <v>ü</v>
      </c>
      <c r="V25" s="91" t="str">
        <f>report!AD25</f>
        <v>ü</v>
      </c>
    </row>
    <row r="26" spans="1:22" s="9" customFormat="1" ht="9.75" customHeight="1">
      <c r="A26" s="95" t="s">
        <v>19</v>
      </c>
      <c r="B26" s="101">
        <f>SUM(report!B26,report!J26)</f>
        <v>11632</v>
      </c>
      <c r="C26" s="102">
        <f>SUM(report!C26,report!K26)</f>
        <v>6642</v>
      </c>
      <c r="D26" s="103">
        <f t="shared" si="0"/>
        <v>-4990</v>
      </c>
      <c r="E26" s="104">
        <f t="shared" si="1"/>
        <v>-0.4289889958734525</v>
      </c>
      <c r="F26" s="101">
        <f>SUM(report!F26,report!N26)</f>
        <v>35374</v>
      </c>
      <c r="G26" s="102">
        <f>SUM(report!G26,report!O26)</f>
        <v>17720</v>
      </c>
      <c r="H26" s="103">
        <f t="shared" si="2"/>
        <v>-17654</v>
      </c>
      <c r="I26" s="105">
        <f t="shared" si="3"/>
        <v>-0.49906711143777915</v>
      </c>
      <c r="J26" s="114" t="s">
        <v>86</v>
      </c>
      <c r="K26" s="90" t="str">
        <f>report!S26</f>
        <v>ü</v>
      </c>
      <c r="L26" s="90" t="str">
        <f>report!T26</f>
        <v>ü</v>
      </c>
      <c r="M26" s="90" t="str">
        <f>report!U26</f>
        <v>ü</v>
      </c>
      <c r="N26" s="90" t="str">
        <f>report!V26</f>
        <v>ü</v>
      </c>
      <c r="O26" s="90" t="str">
        <f>report!W26</f>
        <v>ü</v>
      </c>
      <c r="P26" s="90" t="str">
        <f>report!X26</f>
        <v>ü</v>
      </c>
      <c r="Q26" s="90" t="str">
        <f>report!Y26</f>
        <v>ü</v>
      </c>
      <c r="R26" s="90" t="str">
        <f>report!Z26</f>
        <v>ü</v>
      </c>
      <c r="S26" s="90" t="str">
        <f>report!AA26</f>
        <v>ü</v>
      </c>
      <c r="T26" s="90" t="str">
        <f>report!AB26</f>
        <v>ü</v>
      </c>
      <c r="U26" s="90" t="str">
        <f>report!AC26</f>
        <v>ü</v>
      </c>
      <c r="V26" s="91" t="str">
        <f>report!AD26</f>
        <v>ü</v>
      </c>
    </row>
    <row r="27" spans="1:22" s="9" customFormat="1" ht="9.75" customHeight="1">
      <c r="A27" s="95" t="s">
        <v>20</v>
      </c>
      <c r="B27" s="101">
        <f>SUM(report!B27,report!J27)</f>
        <v>111170</v>
      </c>
      <c r="C27" s="102">
        <f>SUM(report!C27,report!K27)</f>
        <v>103317</v>
      </c>
      <c r="D27" s="103">
        <f t="shared" si="0"/>
        <v>-7853</v>
      </c>
      <c r="E27" s="104">
        <f t="shared" si="1"/>
        <v>-0.07063956103265268</v>
      </c>
      <c r="F27" s="101">
        <f>SUM(report!F27,report!N27)</f>
        <v>416947</v>
      </c>
      <c r="G27" s="102">
        <f>SUM(report!G27,report!O27)</f>
        <v>400896</v>
      </c>
      <c r="H27" s="103">
        <f t="shared" si="2"/>
        <v>-16051</v>
      </c>
      <c r="I27" s="105">
        <f t="shared" si="3"/>
        <v>-0.03849649955509937</v>
      </c>
      <c r="J27" s="114" t="s">
        <v>105</v>
      </c>
      <c r="K27" s="90" t="str">
        <f>report!S27</f>
        <v>ü</v>
      </c>
      <c r="L27" s="90" t="str">
        <f>report!T27</f>
        <v>ü</v>
      </c>
      <c r="M27" s="90" t="str">
        <f>report!U27</f>
        <v>ü</v>
      </c>
      <c r="N27" s="90" t="str">
        <f>report!V27</f>
        <v>ü</v>
      </c>
      <c r="O27" s="90" t="str">
        <f>report!W27</f>
        <v>ü</v>
      </c>
      <c r="P27" s="90" t="str">
        <f>report!X27</f>
        <v>ü</v>
      </c>
      <c r="Q27" s="90" t="str">
        <f>report!Y27</f>
        <v>ü</v>
      </c>
      <c r="R27" s="90" t="str">
        <f>report!Z27</f>
        <v>ü</v>
      </c>
      <c r="S27" s="90" t="str">
        <f>report!AA27</f>
        <v>ü</v>
      </c>
      <c r="T27" s="90" t="str">
        <f>report!AB27</f>
        <v>ü</v>
      </c>
      <c r="U27" s="90" t="str">
        <f>report!AC27</f>
        <v>ü</v>
      </c>
      <c r="V27" s="91" t="str">
        <f>report!AD27</f>
        <v>ü</v>
      </c>
    </row>
    <row r="28" spans="1:22" s="9" customFormat="1" ht="9.75" customHeight="1">
      <c r="A28" s="95" t="s">
        <v>21</v>
      </c>
      <c r="B28" s="101">
        <f>SUM(report!B28,report!J28)</f>
        <v>10804</v>
      </c>
      <c r="C28" s="102">
        <f>SUM(report!C28,report!K28)</f>
        <v>8489</v>
      </c>
      <c r="D28" s="103">
        <f t="shared" si="0"/>
        <v>-2315</v>
      </c>
      <c r="E28" s="104">
        <f t="shared" si="1"/>
        <v>-0.21427249166975193</v>
      </c>
      <c r="F28" s="101">
        <f>SUM(report!F28,report!N28)</f>
        <v>43141</v>
      </c>
      <c r="G28" s="102">
        <f>SUM(report!G28,report!O28)</f>
        <v>34549</v>
      </c>
      <c r="H28" s="103">
        <f t="shared" si="2"/>
        <v>-8592</v>
      </c>
      <c r="I28" s="105">
        <f t="shared" si="3"/>
        <v>-0.19916089103173318</v>
      </c>
      <c r="J28" s="114" t="s">
        <v>87</v>
      </c>
      <c r="K28" s="90" t="str">
        <f>report!S28</f>
        <v>ü</v>
      </c>
      <c r="L28" s="90" t="str">
        <f>report!T28</f>
        <v>ü</v>
      </c>
      <c r="M28" s="90" t="str">
        <f>report!U28</f>
        <v>ü</v>
      </c>
      <c r="N28" s="90" t="str">
        <f>report!V28</f>
        <v>ü</v>
      </c>
      <c r="O28" s="90" t="str">
        <f>report!W28</f>
        <v>ü</v>
      </c>
      <c r="P28" s="90" t="str">
        <f>report!X28</f>
        <v>ü</v>
      </c>
      <c r="Q28" s="90" t="str">
        <f>report!Y28</f>
        <v>ü</v>
      </c>
      <c r="R28" s="90" t="str">
        <f>report!Z28</f>
        <v>ü</v>
      </c>
      <c r="S28" s="90" t="str">
        <f>report!AA28</f>
        <v>ü</v>
      </c>
      <c r="T28" s="90" t="str">
        <f>report!AB28</f>
        <v>ü</v>
      </c>
      <c r="U28" s="90" t="str">
        <f>report!AC28</f>
        <v>ü</v>
      </c>
      <c r="V28" s="91" t="str">
        <f>report!AD28</f>
        <v>ü</v>
      </c>
    </row>
    <row r="29" spans="1:22" s="9" customFormat="1" ht="9.75" customHeight="1">
      <c r="A29" s="206" t="s">
        <v>131</v>
      </c>
      <c r="B29" s="101">
        <f>SUM(report!B29,report!J29)</f>
        <v>8135</v>
      </c>
      <c r="C29" s="102">
        <f>SUM(report!C29,report!K29)</f>
        <v>8037</v>
      </c>
      <c r="D29" s="103">
        <f>C29-B29</f>
        <v>-98</v>
      </c>
      <c r="E29" s="104">
        <f>IF(B29&gt;0,C29/B29-1,C29)</f>
        <v>-0.012046711739397642</v>
      </c>
      <c r="F29" s="101">
        <f>SUM(report!F29,report!N29)</f>
        <v>28019</v>
      </c>
      <c r="G29" s="102">
        <f>SUM(report!G29,report!O29)</f>
        <v>33161</v>
      </c>
      <c r="H29" s="103">
        <f>G29-F29</f>
        <v>5142</v>
      </c>
      <c r="I29" s="105">
        <f>IF(F29&gt;0,G29/F29-1,G29)</f>
        <v>0.18351832684963765</v>
      </c>
      <c r="J29" s="114" t="s">
        <v>93</v>
      </c>
      <c r="K29" s="90" t="str">
        <f>report!S29</f>
        <v>ü</v>
      </c>
      <c r="L29" s="90" t="str">
        <f>report!T29</f>
        <v>ü</v>
      </c>
      <c r="M29" s="90" t="str">
        <f>report!U29</f>
        <v>ü</v>
      </c>
      <c r="N29" s="90" t="str">
        <f>report!V29</f>
        <v>ü</v>
      </c>
      <c r="O29" s="90" t="str">
        <f>report!W29</f>
        <v>ü</v>
      </c>
      <c r="P29" s="90" t="str">
        <f>report!X29</f>
        <v>ü</v>
      </c>
      <c r="Q29" s="90" t="str">
        <f>report!Y29</f>
        <v>ü</v>
      </c>
      <c r="R29" s="90" t="str">
        <f>report!Z29</f>
        <v>ü</v>
      </c>
      <c r="S29" s="90" t="str">
        <f>report!AA29</f>
        <v>ü</v>
      </c>
      <c r="T29" s="90" t="str">
        <f>report!AB29</f>
        <v>ü</v>
      </c>
      <c r="U29" s="90" t="str">
        <f>report!AC29</f>
        <v>ü</v>
      </c>
      <c r="V29" s="91" t="str">
        <f>report!AD29</f>
        <v>ü</v>
      </c>
    </row>
    <row r="30" spans="1:22" s="9" customFormat="1" ht="9.75" customHeight="1">
      <c r="A30" s="95" t="s">
        <v>22</v>
      </c>
      <c r="B30" s="101">
        <f>SUM(report!B30,report!J30)</f>
        <v>36429</v>
      </c>
      <c r="C30" s="102">
        <f>SUM(report!C30,report!K30)</f>
        <v>34652</v>
      </c>
      <c r="D30" s="103">
        <f t="shared" si="0"/>
        <v>-1777</v>
      </c>
      <c r="E30" s="104">
        <f t="shared" si="1"/>
        <v>-0.04877981827664768</v>
      </c>
      <c r="F30" s="101">
        <f>SUM(report!F30,report!N30)</f>
        <v>229376</v>
      </c>
      <c r="G30" s="102">
        <f>SUM(report!G30,report!O30)</f>
        <v>218092</v>
      </c>
      <c r="H30" s="103">
        <f t="shared" si="2"/>
        <v>-11284</v>
      </c>
      <c r="I30" s="105">
        <f t="shared" si="3"/>
        <v>-0.0491943359375</v>
      </c>
      <c r="J30" s="114" t="s">
        <v>104</v>
      </c>
      <c r="K30" s="90" t="str">
        <f>report!S30</f>
        <v>ü</v>
      </c>
      <c r="L30" s="90" t="str">
        <f>report!T30</f>
        <v>ü</v>
      </c>
      <c r="M30" s="90" t="str">
        <f>report!U30</f>
        <v>ü</v>
      </c>
      <c r="N30" s="90" t="str">
        <f>report!V30</f>
        <v>ü</v>
      </c>
      <c r="O30" s="90" t="str">
        <f>report!W30</f>
        <v>ü</v>
      </c>
      <c r="P30" s="90" t="str">
        <f>report!X30</f>
        <v>ü</v>
      </c>
      <c r="Q30" s="90" t="str">
        <f>report!Y30</f>
        <v>ü</v>
      </c>
      <c r="R30" s="90" t="str">
        <f>report!Z30</f>
        <v>ü</v>
      </c>
      <c r="S30" s="90" t="str">
        <f>report!AA30</f>
        <v>ü</v>
      </c>
      <c r="T30" s="90" t="str">
        <f>report!AB30</f>
        <v>ü</v>
      </c>
      <c r="U30" s="90" t="str">
        <f>report!AC30</f>
        <v>ü</v>
      </c>
      <c r="V30" s="91" t="str">
        <f>report!AD30</f>
        <v>ü</v>
      </c>
    </row>
    <row r="31" spans="1:22" s="9" customFormat="1" ht="9.75" customHeight="1">
      <c r="A31" s="95" t="s">
        <v>23</v>
      </c>
      <c r="B31" s="101">
        <f>SUM(report!B31,report!J31)</f>
        <v>5530</v>
      </c>
      <c r="C31" s="102">
        <f>SUM(report!C31,report!K31)</f>
        <v>4574</v>
      </c>
      <c r="D31" s="103">
        <f t="shared" si="0"/>
        <v>-956</v>
      </c>
      <c r="E31" s="104">
        <f t="shared" si="1"/>
        <v>-0.172875226039783</v>
      </c>
      <c r="F31" s="101">
        <f>SUM(report!F31,report!N31)</f>
        <v>34996</v>
      </c>
      <c r="G31" s="102">
        <f>SUM(report!G31,report!O31)</f>
        <v>27179</v>
      </c>
      <c r="H31" s="103">
        <f t="shared" si="2"/>
        <v>-7817</v>
      </c>
      <c r="I31" s="105">
        <f t="shared" si="3"/>
        <v>-0.22336838495828093</v>
      </c>
      <c r="J31" s="114" t="s">
        <v>95</v>
      </c>
      <c r="K31" s="90" t="str">
        <f>report!S31</f>
        <v>ü</v>
      </c>
      <c r="L31" s="90" t="str">
        <f>report!T31</f>
        <v>ü</v>
      </c>
      <c r="M31" s="90" t="str">
        <f>report!U31</f>
        <v>ü</v>
      </c>
      <c r="N31" s="90" t="str">
        <f>report!V31</f>
        <v>ü</v>
      </c>
      <c r="O31" s="90" t="str">
        <f>report!W31</f>
        <v>ü</v>
      </c>
      <c r="P31" s="90" t="str">
        <f>report!X31</f>
        <v>ü</v>
      </c>
      <c r="Q31" s="90" t="str">
        <f>report!Y31</f>
        <v>ü</v>
      </c>
      <c r="R31" s="90" t="str">
        <f>report!Z31</f>
        <v>ü</v>
      </c>
      <c r="S31" s="90" t="str">
        <f>report!AA31</f>
        <v>ü</v>
      </c>
      <c r="T31" s="90" t="str">
        <f>report!AB31</f>
        <v>ü</v>
      </c>
      <c r="U31" s="90" t="str">
        <f>report!AC31</f>
        <v>ü</v>
      </c>
      <c r="V31" s="91" t="str">
        <f>report!AD31</f>
        <v>ü</v>
      </c>
    </row>
    <row r="32" spans="1:22" s="9" customFormat="1" ht="9.75" customHeight="1">
      <c r="A32" s="95" t="s">
        <v>24</v>
      </c>
      <c r="B32" s="101">
        <f>SUM(report!B32,report!J32)</f>
        <v>7463</v>
      </c>
      <c r="C32" s="102">
        <f>SUM(report!C32,report!K32)</f>
        <v>7700</v>
      </c>
      <c r="D32" s="103">
        <f t="shared" si="0"/>
        <v>237</v>
      </c>
      <c r="E32" s="104">
        <f t="shared" si="1"/>
        <v>0.031756666220018825</v>
      </c>
      <c r="F32" s="101">
        <f>SUM(report!F32,report!N32)</f>
        <v>22279</v>
      </c>
      <c r="G32" s="102">
        <f>SUM(report!G32,report!O32)</f>
        <v>23853</v>
      </c>
      <c r="H32" s="103">
        <f t="shared" si="2"/>
        <v>1574</v>
      </c>
      <c r="I32" s="105">
        <f t="shared" si="3"/>
        <v>0.0706494905516406</v>
      </c>
      <c r="J32" s="114" t="s">
        <v>94</v>
      </c>
      <c r="K32" s="90" t="str">
        <f>report!S32</f>
        <v>ü</v>
      </c>
      <c r="L32" s="90" t="str">
        <f>report!T32</f>
        <v>ü</v>
      </c>
      <c r="M32" s="90" t="str">
        <f>report!U32</f>
        <v>ü</v>
      </c>
      <c r="N32" s="90" t="str">
        <f>report!V32</f>
        <v>ü</v>
      </c>
      <c r="O32" s="90" t="str">
        <f>report!W32</f>
        <v>ü</v>
      </c>
      <c r="P32" s="90" t="str">
        <f>report!X32</f>
        <v>ü</v>
      </c>
      <c r="Q32" s="90" t="str">
        <f>report!Y32</f>
        <v>ü</v>
      </c>
      <c r="R32" s="90" t="str">
        <f>report!Z32</f>
        <v>ü</v>
      </c>
      <c r="S32" s="90" t="str">
        <f>report!AA32</f>
        <v>ü</v>
      </c>
      <c r="T32" s="90" t="str">
        <f>report!AB32</f>
        <v>ü</v>
      </c>
      <c r="U32" s="90" t="str">
        <f>report!AC32</f>
        <v>ü</v>
      </c>
      <c r="V32" s="91" t="str">
        <f>report!AD32</f>
        <v>ü</v>
      </c>
    </row>
    <row r="33" spans="1:22" s="9" customFormat="1" ht="9.75" customHeight="1">
      <c r="A33" s="95" t="s">
        <v>25</v>
      </c>
      <c r="B33" s="101">
        <f>SUM(report!B33,report!J33)</f>
        <v>97838</v>
      </c>
      <c r="C33" s="102">
        <f>SUM(report!C33,report!K33)</f>
        <v>95782</v>
      </c>
      <c r="D33" s="103">
        <f t="shared" si="0"/>
        <v>-2056</v>
      </c>
      <c r="E33" s="104">
        <f t="shared" si="1"/>
        <v>-0.021014329810503107</v>
      </c>
      <c r="F33" s="101">
        <f>SUM(report!F33,report!N33)</f>
        <v>212271</v>
      </c>
      <c r="G33" s="102">
        <f>SUM(report!G33,report!O33)</f>
        <v>213105</v>
      </c>
      <c r="H33" s="103">
        <f t="shared" si="2"/>
        <v>834</v>
      </c>
      <c r="I33" s="105">
        <f t="shared" si="3"/>
        <v>0.003928939892872796</v>
      </c>
      <c r="J33" s="114" t="s">
        <v>96</v>
      </c>
      <c r="K33" s="90" t="str">
        <f>report!S33</f>
        <v>ü</v>
      </c>
      <c r="L33" s="90" t="str">
        <f>report!T33</f>
        <v>ü</v>
      </c>
      <c r="M33" s="90" t="str">
        <f>report!U33</f>
        <v>ü</v>
      </c>
      <c r="N33" s="90" t="str">
        <f>report!V33</f>
        <v>ü</v>
      </c>
      <c r="O33" s="90" t="str">
        <f>report!W33</f>
        <v>ü</v>
      </c>
      <c r="P33" s="90" t="str">
        <f>report!X33</f>
        <v>ü</v>
      </c>
      <c r="Q33" s="90" t="str">
        <f>report!Y33</f>
        <v>ü</v>
      </c>
      <c r="R33" s="90" t="str">
        <f>report!Z33</f>
        <v>ü</v>
      </c>
      <c r="S33" s="90" t="str">
        <f>report!AA33</f>
        <v>ü</v>
      </c>
      <c r="T33" s="90" t="str">
        <f>report!AB33</f>
        <v>ü</v>
      </c>
      <c r="U33" s="90" t="str">
        <f>report!AC33</f>
        <v>ü</v>
      </c>
      <c r="V33" s="91" t="str">
        <f>report!AD33</f>
        <v>ü</v>
      </c>
    </row>
    <row r="34" spans="1:22" s="9" customFormat="1" ht="9.75" customHeight="1">
      <c r="A34" s="95" t="s">
        <v>26</v>
      </c>
      <c r="B34" s="101">
        <f>SUM(report!B34,report!J34)</f>
        <v>29183</v>
      </c>
      <c r="C34" s="102">
        <f>SUM(report!C34,report!K34)</f>
        <v>23667</v>
      </c>
      <c r="D34" s="103">
        <f t="shared" si="0"/>
        <v>-5516</v>
      </c>
      <c r="E34" s="104">
        <f t="shared" si="1"/>
        <v>-0.18901415207483807</v>
      </c>
      <c r="F34" s="101">
        <f>SUM(report!F34,report!N34)</f>
        <v>138444</v>
      </c>
      <c r="G34" s="102">
        <f>SUM(report!G34,report!O34)</f>
        <v>116861</v>
      </c>
      <c r="H34" s="103">
        <f t="shared" si="2"/>
        <v>-21583</v>
      </c>
      <c r="I34" s="105">
        <f t="shared" si="3"/>
        <v>-0.15589696917165063</v>
      </c>
      <c r="J34" s="114" t="s">
        <v>97</v>
      </c>
      <c r="K34" s="90" t="str">
        <f>report!S34</f>
        <v>ü</v>
      </c>
      <c r="L34" s="90" t="str">
        <f>report!T34</f>
        <v>ü</v>
      </c>
      <c r="M34" s="90" t="str">
        <f>report!U34</f>
        <v>ü</v>
      </c>
      <c r="N34" s="90" t="str">
        <f>report!V34</f>
        <v>ü</v>
      </c>
      <c r="O34" s="90" t="str">
        <f>report!W34</f>
        <v>ü</v>
      </c>
      <c r="P34" s="90" t="str">
        <f>report!X34</f>
        <v>ü</v>
      </c>
      <c r="Q34" s="90" t="str">
        <f>report!Y34</f>
        <v>ü</v>
      </c>
      <c r="R34" s="90" t="str">
        <f>report!Z34</f>
        <v>ü</v>
      </c>
      <c r="S34" s="90" t="str">
        <f>report!AA34</f>
        <v>ü</v>
      </c>
      <c r="T34" s="90" t="str">
        <f>report!AB34</f>
        <v>ü</v>
      </c>
      <c r="U34" s="90" t="str">
        <f>report!AC34</f>
        <v>ü</v>
      </c>
      <c r="V34" s="91" t="str">
        <f>report!AD34</f>
        <v>ü</v>
      </c>
    </row>
    <row r="35" spans="1:22" s="9" customFormat="1" ht="9.75" customHeight="1">
      <c r="A35" s="95" t="s">
        <v>27</v>
      </c>
      <c r="B35" s="101">
        <f>SUM(report!B35,report!J35)</f>
        <v>51467</v>
      </c>
      <c r="C35" s="102">
        <f>SUM(report!C35,report!K35)</f>
        <v>54762</v>
      </c>
      <c r="D35" s="103">
        <f t="shared" si="0"/>
        <v>3295</v>
      </c>
      <c r="E35" s="104">
        <f t="shared" si="1"/>
        <v>0.06402160607768081</v>
      </c>
      <c r="F35" s="101">
        <f>SUM(report!F35,report!N35)</f>
        <v>168434</v>
      </c>
      <c r="G35" s="102">
        <f>SUM(report!G35,report!O35)</f>
        <v>178162</v>
      </c>
      <c r="H35" s="103">
        <f t="shared" si="2"/>
        <v>9728</v>
      </c>
      <c r="I35" s="105">
        <f t="shared" si="3"/>
        <v>0.05775556004132176</v>
      </c>
      <c r="J35" s="114" t="s">
        <v>88</v>
      </c>
      <c r="K35" s="90" t="str">
        <f>report!S35</f>
        <v>ü</v>
      </c>
      <c r="L35" s="90" t="str">
        <f>report!T35</f>
        <v>ü</v>
      </c>
      <c r="M35" s="90" t="str">
        <f>report!U35</f>
        <v>ü</v>
      </c>
      <c r="N35" s="90" t="str">
        <f>report!V35</f>
        <v>ü</v>
      </c>
      <c r="O35" s="90" t="str">
        <f>report!W35</f>
        <v>ü</v>
      </c>
      <c r="P35" s="90" t="str">
        <f>report!X35</f>
        <v>ü</v>
      </c>
      <c r="Q35" s="90" t="str">
        <f>report!Y35</f>
        <v>ü</v>
      </c>
      <c r="R35" s="90" t="str">
        <f>report!Z35</f>
        <v>ü</v>
      </c>
      <c r="S35" s="90" t="str">
        <f>report!AA35</f>
        <v>ü</v>
      </c>
      <c r="T35" s="90" t="str">
        <f>report!AB35</f>
        <v>ü</v>
      </c>
      <c r="U35" s="90" t="str">
        <f>report!AC35</f>
        <v>ü</v>
      </c>
      <c r="V35" s="91" t="str">
        <f>report!AD35</f>
        <v>ü</v>
      </c>
    </row>
    <row r="36" spans="1:22" s="9" customFormat="1" ht="9.75" customHeight="1">
      <c r="A36" s="95" t="s">
        <v>28</v>
      </c>
      <c r="B36" s="101">
        <f>SUM(report!B36,report!J36)</f>
        <v>2905</v>
      </c>
      <c r="C36" s="102">
        <f>SUM(report!C36,report!K36)</f>
        <v>3102</v>
      </c>
      <c r="D36" s="103">
        <f t="shared" si="0"/>
        <v>197</v>
      </c>
      <c r="E36" s="104">
        <f t="shared" si="1"/>
        <v>0.0678141135972461</v>
      </c>
      <c r="F36" s="101">
        <f>SUM(report!F36,report!N36)</f>
        <v>9053</v>
      </c>
      <c r="G36" s="102">
        <f>SUM(report!G36,report!O36)</f>
        <v>8358</v>
      </c>
      <c r="H36" s="103">
        <f t="shared" si="2"/>
        <v>-695</v>
      </c>
      <c r="I36" s="105">
        <f t="shared" si="3"/>
        <v>-0.07677013144813871</v>
      </c>
      <c r="J36" s="114" t="s">
        <v>98</v>
      </c>
      <c r="K36" s="90" t="str">
        <f>report!S36</f>
        <v>ü</v>
      </c>
      <c r="L36" s="90" t="str">
        <f>report!T36</f>
        <v>ü</v>
      </c>
      <c r="M36" s="90" t="str">
        <f>report!U36</f>
        <v>ü</v>
      </c>
      <c r="N36" s="90" t="str">
        <f>report!V36</f>
        <v>ü</v>
      </c>
      <c r="O36" s="90" t="str">
        <f>report!W36</f>
        <v>ü</v>
      </c>
      <c r="P36" s="90" t="str">
        <f>report!X36</f>
        <v>ü</v>
      </c>
      <c r="Q36" s="90" t="str">
        <f>report!Y36</f>
        <v>ü</v>
      </c>
      <c r="R36" s="90" t="str">
        <f>report!Z36</f>
        <v>ü</v>
      </c>
      <c r="S36" s="90" t="str">
        <f>report!AA36</f>
        <v>ü</v>
      </c>
      <c r="T36" s="90" t="str">
        <f>report!AB36</f>
        <v>ü</v>
      </c>
      <c r="U36" s="90" t="str">
        <f>report!AC36</f>
        <v>ü</v>
      </c>
      <c r="V36" s="91" t="str">
        <f>report!AD36</f>
        <v>ü</v>
      </c>
    </row>
    <row r="37" spans="1:22" s="9" customFormat="1" ht="9.75" customHeight="1">
      <c r="A37" s="206" t="s">
        <v>132</v>
      </c>
      <c r="B37" s="101">
        <f>SUM(report!B37,report!J37)</f>
        <v>2759</v>
      </c>
      <c r="C37" s="102">
        <f>SUM(report!C37,report!K37)</f>
        <v>1885</v>
      </c>
      <c r="D37" s="103">
        <f>C37-B37</f>
        <v>-874</v>
      </c>
      <c r="E37" s="104">
        <f>IF(B37&gt;0,C37/B37-1,C37)</f>
        <v>-0.3167814425516492</v>
      </c>
      <c r="F37" s="101">
        <f>SUM(report!F37,report!N37)</f>
        <v>9554</v>
      </c>
      <c r="G37" s="102">
        <f>SUM(report!G37,report!O37)</f>
        <v>8475</v>
      </c>
      <c r="H37" s="103">
        <f>G37-F37</f>
        <v>-1079</v>
      </c>
      <c r="I37" s="105">
        <f>IF(F37&gt;0,G37/F37-1,G37)</f>
        <v>-0.1129369897425162</v>
      </c>
      <c r="J37" s="115" t="s">
        <v>99</v>
      </c>
      <c r="K37" s="92" t="str">
        <f>report!S37</f>
        <v>ü</v>
      </c>
      <c r="L37" s="92" t="str">
        <f>report!T37</f>
        <v>ü</v>
      </c>
      <c r="M37" s="92" t="str">
        <f>report!U37</f>
        <v>ü</v>
      </c>
      <c r="N37" s="92" t="str">
        <f>report!V37</f>
        <v>ü</v>
      </c>
      <c r="O37" s="92" t="str">
        <f>report!W37</f>
        <v>ü</v>
      </c>
      <c r="P37" s="92" t="str">
        <f>report!X37</f>
        <v>ü</v>
      </c>
      <c r="Q37" s="92" t="str">
        <f>report!Y37</f>
        <v>ü</v>
      </c>
      <c r="R37" s="92" t="str">
        <f>report!Z37</f>
        <v>ü</v>
      </c>
      <c r="S37" s="92" t="str">
        <f>report!AA37</f>
        <v>ü</v>
      </c>
      <c r="T37" s="92" t="str">
        <f>report!AB37</f>
        <v>ü</v>
      </c>
      <c r="U37" s="92" t="str">
        <f>report!AC37</f>
        <v>ü</v>
      </c>
      <c r="V37" s="93" t="str">
        <f>report!AD37</f>
        <v>ü</v>
      </c>
    </row>
    <row r="38" spans="1:10" s="9" customFormat="1" ht="9.75" customHeight="1">
      <c r="A38" s="95" t="s">
        <v>29</v>
      </c>
      <c r="B38" s="101">
        <f>SUM(report!B38,report!J38)</f>
        <v>10991</v>
      </c>
      <c r="C38" s="102">
        <f>SUM(report!C38,report!K38)</f>
        <v>9021</v>
      </c>
      <c r="D38" s="103">
        <f t="shared" si="0"/>
        <v>-1970</v>
      </c>
      <c r="E38" s="104">
        <f t="shared" si="1"/>
        <v>-0.17923755800200158</v>
      </c>
      <c r="F38" s="101">
        <f>SUM(report!F38,report!N38)</f>
        <v>43889</v>
      </c>
      <c r="G38" s="102">
        <f>SUM(report!G38,report!O38)</f>
        <v>33657</v>
      </c>
      <c r="H38" s="103">
        <f t="shared" si="2"/>
        <v>-10232</v>
      </c>
      <c r="I38" s="104">
        <f t="shared" si="3"/>
        <v>-0.23313358700357723</v>
      </c>
      <c r="J38" s="17"/>
    </row>
    <row r="39" spans="1:10" s="9" customFormat="1" ht="9.75" customHeight="1">
      <c r="A39" s="95" t="s">
        <v>30</v>
      </c>
      <c r="B39" s="101">
        <f>SUM(report!B39,report!J39)</f>
        <v>18109</v>
      </c>
      <c r="C39" s="102">
        <f>SUM(report!C39,report!K39)</f>
        <v>15585</v>
      </c>
      <c r="D39" s="103">
        <f t="shared" si="0"/>
        <v>-2524</v>
      </c>
      <c r="E39" s="104">
        <f t="shared" si="1"/>
        <v>-0.1393782097299685</v>
      </c>
      <c r="F39" s="101">
        <f>SUM(report!F39,report!N39)</f>
        <v>61961</v>
      </c>
      <c r="G39" s="102">
        <f>SUM(report!G39,report!O39)</f>
        <v>53240</v>
      </c>
      <c r="H39" s="103">
        <f t="shared" si="2"/>
        <v>-8721</v>
      </c>
      <c r="I39" s="104">
        <f t="shared" si="3"/>
        <v>-0.14074982650376855</v>
      </c>
      <c r="J39" s="17"/>
    </row>
    <row r="40" spans="1:10" s="9" customFormat="1" ht="9.75" customHeight="1">
      <c r="A40" s="95" t="s">
        <v>31</v>
      </c>
      <c r="B40" s="101">
        <f>SUM(report!B40,report!J40)</f>
        <v>20941</v>
      </c>
      <c r="C40" s="102">
        <f>SUM(report!C40,report!K40)</f>
        <v>17254</v>
      </c>
      <c r="D40" s="103">
        <f t="shared" si="0"/>
        <v>-3687</v>
      </c>
      <c r="E40" s="104">
        <f t="shared" si="1"/>
        <v>-0.17606609044458243</v>
      </c>
      <c r="F40" s="101">
        <f>SUM(report!F40,report!N40)</f>
        <v>47869</v>
      </c>
      <c r="G40" s="102">
        <f>SUM(report!G40,report!O40)</f>
        <v>41329</v>
      </c>
      <c r="H40" s="103">
        <f t="shared" si="2"/>
        <v>-6540</v>
      </c>
      <c r="I40" s="104">
        <f t="shared" si="3"/>
        <v>-0.13662286657335643</v>
      </c>
      <c r="J40" s="17"/>
    </row>
    <row r="41" spans="1:10" s="9" customFormat="1" ht="9.75" customHeight="1">
      <c r="A41" s="95" t="s">
        <v>32</v>
      </c>
      <c r="B41" s="101">
        <f>SUM(report!B41,report!J41)</f>
        <v>138624</v>
      </c>
      <c r="C41" s="102">
        <f>SUM(report!C41,report!K41)</f>
        <v>117431</v>
      </c>
      <c r="D41" s="103">
        <f t="shared" si="0"/>
        <v>-21193</v>
      </c>
      <c r="E41" s="104">
        <f t="shared" si="1"/>
        <v>-0.152881174976916</v>
      </c>
      <c r="F41" s="101">
        <f>SUM(report!F41,report!N41)</f>
        <v>350280</v>
      </c>
      <c r="G41" s="102">
        <f>SUM(report!G41,report!O41)</f>
        <v>298996</v>
      </c>
      <c r="H41" s="103">
        <f t="shared" si="2"/>
        <v>-51284</v>
      </c>
      <c r="I41" s="104">
        <f t="shared" si="3"/>
        <v>-0.14640858741578167</v>
      </c>
      <c r="J41" s="17"/>
    </row>
    <row r="42" spans="1:10" s="9" customFormat="1" ht="9.75" customHeight="1">
      <c r="A42" s="95" t="s">
        <v>33</v>
      </c>
      <c r="B42" s="101">
        <f>SUM(report!B42,report!J42)</f>
        <v>2814</v>
      </c>
      <c r="C42" s="102">
        <f>SUM(report!C42,report!K42)</f>
        <v>2149</v>
      </c>
      <c r="D42" s="103">
        <f t="shared" si="0"/>
        <v>-665</v>
      </c>
      <c r="E42" s="104">
        <f t="shared" si="1"/>
        <v>-0.23631840796019898</v>
      </c>
      <c r="F42" s="101">
        <f>SUM(report!F42,report!N42)</f>
        <v>6813</v>
      </c>
      <c r="G42" s="102">
        <f>SUM(report!G42,report!O42)</f>
        <v>5773</v>
      </c>
      <c r="H42" s="103">
        <f t="shared" si="2"/>
        <v>-1040</v>
      </c>
      <c r="I42" s="104">
        <f t="shared" si="3"/>
        <v>-0.15264934683692943</v>
      </c>
      <c r="J42" s="17"/>
    </row>
    <row r="43" spans="1:10" s="9" customFormat="1" ht="9.75" customHeight="1">
      <c r="A43" s="117" t="s">
        <v>34</v>
      </c>
      <c r="B43" s="101">
        <f>SUM(report!B43,report!J43)</f>
        <v>1855</v>
      </c>
      <c r="C43" s="102">
        <f>SUM(report!C43,report!K43)</f>
        <v>1647</v>
      </c>
      <c r="D43" s="103">
        <f t="shared" si="0"/>
        <v>-208</v>
      </c>
      <c r="E43" s="104">
        <f t="shared" si="1"/>
        <v>-0.11212938005390838</v>
      </c>
      <c r="F43" s="101">
        <f>SUM(report!F43,report!N43)</f>
        <v>4903</v>
      </c>
      <c r="G43" s="102">
        <f>SUM(report!G43,report!O43)</f>
        <v>4563</v>
      </c>
      <c r="H43" s="103">
        <f t="shared" si="2"/>
        <v>-340</v>
      </c>
      <c r="I43" s="104">
        <f t="shared" si="3"/>
        <v>-0.06934529879665507</v>
      </c>
      <c r="J43" s="17"/>
    </row>
    <row r="44" spans="1:10" s="9" customFormat="1" ht="9.75" customHeight="1">
      <c r="A44" s="95" t="s">
        <v>35</v>
      </c>
      <c r="B44" s="101">
        <f>SUM(report!B44,report!J44)</f>
        <v>10246</v>
      </c>
      <c r="C44" s="102">
        <f>SUM(report!C44,report!K44)</f>
        <v>10399</v>
      </c>
      <c r="D44" s="103">
        <f t="shared" si="0"/>
        <v>153</v>
      </c>
      <c r="E44" s="104">
        <f t="shared" si="1"/>
        <v>0.014932656646496234</v>
      </c>
      <c r="F44" s="101">
        <f>SUM(report!F44,report!N44)</f>
        <v>21711</v>
      </c>
      <c r="G44" s="102">
        <f>SUM(report!G44,report!O44)</f>
        <v>24088</v>
      </c>
      <c r="H44" s="103">
        <f t="shared" si="2"/>
        <v>2377</v>
      </c>
      <c r="I44" s="104">
        <f t="shared" si="3"/>
        <v>0.10948367187140162</v>
      </c>
      <c r="J44" s="17"/>
    </row>
    <row r="45" spans="1:10" s="9" customFormat="1" ht="9.75" customHeight="1">
      <c r="A45" s="95" t="s">
        <v>36</v>
      </c>
      <c r="B45" s="101">
        <f>SUM(report!B45,report!J45)</f>
        <v>14882</v>
      </c>
      <c r="C45" s="102">
        <f>SUM(report!C45,report!K45)</f>
        <v>14172</v>
      </c>
      <c r="D45" s="103">
        <f t="shared" si="0"/>
        <v>-710</v>
      </c>
      <c r="E45" s="104">
        <f t="shared" si="1"/>
        <v>-0.047708641311651645</v>
      </c>
      <c r="F45" s="101">
        <f>SUM(report!F45,report!N45)</f>
        <v>30276</v>
      </c>
      <c r="G45" s="102">
        <f>SUM(report!G45,report!O45)</f>
        <v>31751</v>
      </c>
      <c r="H45" s="103">
        <f t="shared" si="2"/>
        <v>1475</v>
      </c>
      <c r="I45" s="104">
        <f t="shared" si="3"/>
        <v>0.048718456863522164</v>
      </c>
      <c r="J45" s="17"/>
    </row>
    <row r="46" spans="1:10" s="9" customFormat="1" ht="9.75" customHeight="1">
      <c r="A46" s="208" t="s">
        <v>48</v>
      </c>
      <c r="B46" s="209">
        <f>SUM(report!B46,report!J46)</f>
        <v>5216</v>
      </c>
      <c r="C46" s="132">
        <f>SUM(report!C46,report!K46)</f>
        <v>4778</v>
      </c>
      <c r="D46" s="130">
        <f t="shared" si="0"/>
        <v>-438</v>
      </c>
      <c r="E46" s="131">
        <f t="shared" si="1"/>
        <v>-0.0839723926380368</v>
      </c>
      <c r="F46" s="209">
        <f>SUM(report!F46,report!N46)</f>
        <v>13108</v>
      </c>
      <c r="G46" s="132">
        <f>SUM(report!G46,report!O46)</f>
        <v>12581</v>
      </c>
      <c r="H46" s="130">
        <f t="shared" si="2"/>
        <v>-527</v>
      </c>
      <c r="I46" s="109">
        <f t="shared" si="3"/>
        <v>-0.04020445529447669</v>
      </c>
      <c r="J46" s="17"/>
    </row>
    <row r="47" spans="1:10" s="9" customFormat="1" ht="9.75" customHeight="1">
      <c r="A47" s="210"/>
      <c r="B47" s="211"/>
      <c r="C47" s="211"/>
      <c r="D47" s="211"/>
      <c r="E47" s="212"/>
      <c r="F47" s="211"/>
      <c r="G47" s="211"/>
      <c r="H47" s="211"/>
      <c r="I47" s="212"/>
      <c r="J47" s="17"/>
    </row>
    <row r="48" spans="1:10" s="9" customFormat="1" ht="9.75" customHeight="1" thickBot="1">
      <c r="A48" s="213"/>
      <c r="B48" s="214"/>
      <c r="C48" s="214"/>
      <c r="D48" s="214"/>
      <c r="E48" s="215"/>
      <c r="F48" s="214"/>
      <c r="G48" s="214"/>
      <c r="H48" s="214"/>
      <c r="I48" s="215"/>
      <c r="J48" s="17"/>
    </row>
    <row r="49" spans="1:10" s="9" customFormat="1" ht="9.75" customHeight="1" thickTop="1">
      <c r="A49" s="228" t="s">
        <v>103</v>
      </c>
      <c r="B49" s="260" t="s">
        <v>108</v>
      </c>
      <c r="C49" s="261"/>
      <c r="D49" s="261"/>
      <c r="E49" s="261"/>
      <c r="F49" s="261"/>
      <c r="G49" s="261"/>
      <c r="H49" s="261"/>
      <c r="I49" s="262"/>
      <c r="J49" s="17"/>
    </row>
    <row r="50" spans="1:10" s="9" customFormat="1" ht="9.75" customHeight="1">
      <c r="A50" s="255"/>
      <c r="B50" s="263" t="str">
        <f>B2</f>
        <v>Intera Sicilia</v>
      </c>
      <c r="C50" s="264"/>
      <c r="D50" s="264"/>
      <c r="E50" s="264"/>
      <c r="F50" s="264"/>
      <c r="G50" s="264"/>
      <c r="H50" s="264"/>
      <c r="I50" s="265"/>
      <c r="J50" s="17"/>
    </row>
    <row r="51" spans="1:10" s="9" customFormat="1" ht="9.75" customHeight="1">
      <c r="A51" s="255"/>
      <c r="B51" s="235" t="str">
        <f>B3</f>
        <v>Intero Anno 2009</v>
      </c>
      <c r="C51" s="236"/>
      <c r="D51" s="236"/>
      <c r="E51" s="236"/>
      <c r="F51" s="236"/>
      <c r="G51" s="236"/>
      <c r="H51" s="236"/>
      <c r="I51" s="266"/>
      <c r="J51" s="17"/>
    </row>
    <row r="52" spans="1:10" s="9" customFormat="1" ht="9.75" customHeight="1">
      <c r="A52" s="255"/>
      <c r="B52" s="278" t="s">
        <v>0</v>
      </c>
      <c r="C52" s="279"/>
      <c r="D52" s="279"/>
      <c r="E52" s="279"/>
      <c r="F52" s="280" t="s">
        <v>1</v>
      </c>
      <c r="G52" s="281"/>
      <c r="H52" s="281"/>
      <c r="I52" s="282"/>
      <c r="J52" s="17"/>
    </row>
    <row r="53" spans="1:10" s="9" customFormat="1" ht="9.75" customHeight="1" thickBot="1">
      <c r="A53" s="256"/>
      <c r="B53" s="218">
        <f>B5</f>
        <v>2008</v>
      </c>
      <c r="C53" s="82">
        <f>C5</f>
        <v>2009</v>
      </c>
      <c r="D53" s="80" t="s">
        <v>3</v>
      </c>
      <c r="E53" s="83" t="s">
        <v>2</v>
      </c>
      <c r="F53" s="218">
        <f>B5</f>
        <v>2008</v>
      </c>
      <c r="G53" s="219">
        <f>C5</f>
        <v>2009</v>
      </c>
      <c r="H53" s="80" t="s">
        <v>3</v>
      </c>
      <c r="I53" s="122" t="s">
        <v>2</v>
      </c>
      <c r="J53" s="17"/>
    </row>
    <row r="54" spans="1:10" s="9" customFormat="1" ht="9.75" customHeight="1" thickTop="1">
      <c r="A54" s="95" t="s">
        <v>37</v>
      </c>
      <c r="B54" s="101">
        <f>SUM(report!B54,report!J54)</f>
        <v>4331</v>
      </c>
      <c r="C54" s="102">
        <f>SUM(report!C54,report!K54)</f>
        <v>4670</v>
      </c>
      <c r="D54" s="103">
        <f t="shared" si="0"/>
        <v>339</v>
      </c>
      <c r="E54" s="104">
        <f t="shared" si="1"/>
        <v>0.07827291618563836</v>
      </c>
      <c r="F54" s="101">
        <f>SUM(report!F54,report!N54)</f>
        <v>8969</v>
      </c>
      <c r="G54" s="102">
        <f>SUM(report!G54,report!O54)</f>
        <v>10647</v>
      </c>
      <c r="H54" s="103">
        <f t="shared" si="2"/>
        <v>1678</v>
      </c>
      <c r="I54" s="104">
        <f t="shared" si="3"/>
        <v>0.187088861634519</v>
      </c>
      <c r="J54" s="17"/>
    </row>
    <row r="55" spans="1:10" s="9" customFormat="1" ht="9.75" customHeight="1">
      <c r="A55" s="95" t="s">
        <v>38</v>
      </c>
      <c r="B55" s="101">
        <f>SUM(report!B55,report!J55)</f>
        <v>44214</v>
      </c>
      <c r="C55" s="102">
        <f>SUM(report!C55,report!K55)</f>
        <v>38498</v>
      </c>
      <c r="D55" s="103">
        <f t="shared" si="0"/>
        <v>-5716</v>
      </c>
      <c r="E55" s="104">
        <f t="shared" si="1"/>
        <v>-0.12928031845116927</v>
      </c>
      <c r="F55" s="101">
        <f>SUM(report!F55,report!N55)</f>
        <v>73432</v>
      </c>
      <c r="G55" s="102">
        <f>SUM(report!G55,report!O55)</f>
        <v>66957</v>
      </c>
      <c r="H55" s="103">
        <f t="shared" si="2"/>
        <v>-6475</v>
      </c>
      <c r="I55" s="104">
        <f t="shared" si="3"/>
        <v>-0.08817681664669352</v>
      </c>
      <c r="J55" s="17"/>
    </row>
    <row r="56" spans="1:10" s="9" customFormat="1" ht="9.75" customHeight="1">
      <c r="A56" s="95" t="s">
        <v>39</v>
      </c>
      <c r="B56" s="101">
        <f>SUM(report!B56,report!J56)</f>
        <v>1817</v>
      </c>
      <c r="C56" s="102">
        <f>SUM(report!C56,report!K56)</f>
        <v>1153</v>
      </c>
      <c r="D56" s="103">
        <f t="shared" si="0"/>
        <v>-664</v>
      </c>
      <c r="E56" s="104">
        <f t="shared" si="1"/>
        <v>-0.36543753439735827</v>
      </c>
      <c r="F56" s="101">
        <f>SUM(report!F56,report!N56)</f>
        <v>4613</v>
      </c>
      <c r="G56" s="102">
        <f>SUM(report!G56,report!O56)</f>
        <v>4026</v>
      </c>
      <c r="H56" s="103">
        <f t="shared" si="2"/>
        <v>-587</v>
      </c>
      <c r="I56" s="104">
        <f t="shared" si="3"/>
        <v>-0.12724907869065682</v>
      </c>
      <c r="J56" s="17"/>
    </row>
    <row r="57" spans="1:10" s="9" customFormat="1" ht="9.75" customHeight="1">
      <c r="A57" s="206" t="s">
        <v>133</v>
      </c>
      <c r="B57" s="101">
        <f>SUM(report!B57,report!J57)</f>
        <v>1174</v>
      </c>
      <c r="C57" s="102">
        <f>SUM(report!C57,report!K57)</f>
        <v>1188</v>
      </c>
      <c r="D57" s="103">
        <f>C57-B57</f>
        <v>14</v>
      </c>
      <c r="E57" s="104">
        <f>IF(B57&gt;0,C57/B57-1,C57)</f>
        <v>0.011925042589437718</v>
      </c>
      <c r="F57" s="101">
        <f>SUM(report!F57,report!N57)</f>
        <v>4687</v>
      </c>
      <c r="G57" s="102">
        <f>SUM(report!G57,report!O57)</f>
        <v>5585</v>
      </c>
      <c r="H57" s="103">
        <f>G57-F57</f>
        <v>898</v>
      </c>
      <c r="I57" s="104">
        <f>IF(F57&gt;0,G57/F57-1,G57)</f>
        <v>0.1915937700021335</v>
      </c>
      <c r="J57" s="17"/>
    </row>
    <row r="58" spans="1:10" s="9" customFormat="1" ht="9.75" customHeight="1">
      <c r="A58" s="95" t="s">
        <v>40</v>
      </c>
      <c r="B58" s="101">
        <f>SUM(report!B58,report!J58)</f>
        <v>4393</v>
      </c>
      <c r="C58" s="102">
        <f>SUM(report!C58,report!K58)</f>
        <v>4115</v>
      </c>
      <c r="D58" s="103">
        <f t="shared" si="0"/>
        <v>-278</v>
      </c>
      <c r="E58" s="104">
        <f t="shared" si="1"/>
        <v>-0.06328249487821536</v>
      </c>
      <c r="F58" s="101">
        <f>SUM(report!F58,report!N58)</f>
        <v>13951</v>
      </c>
      <c r="G58" s="102">
        <f>SUM(report!G58,report!O58)</f>
        <v>12249</v>
      </c>
      <c r="H58" s="103">
        <f t="shared" si="2"/>
        <v>-1702</v>
      </c>
      <c r="I58" s="104">
        <f t="shared" si="3"/>
        <v>-0.12199842305211095</v>
      </c>
      <c r="J58" s="17"/>
    </row>
    <row r="59" spans="1:10" s="12" customFormat="1" ht="9.75" customHeight="1">
      <c r="A59" s="117" t="s">
        <v>41</v>
      </c>
      <c r="B59" s="101">
        <f>SUM(report!B59,report!J59)</f>
        <v>11721</v>
      </c>
      <c r="C59" s="102">
        <f>SUM(report!C59,report!K59)</f>
        <v>12294</v>
      </c>
      <c r="D59" s="103">
        <f t="shared" si="0"/>
        <v>573</v>
      </c>
      <c r="E59" s="104">
        <f t="shared" si="1"/>
        <v>0.04888661377015624</v>
      </c>
      <c r="F59" s="101">
        <f>SUM(report!F59,report!N59)</f>
        <v>26516</v>
      </c>
      <c r="G59" s="102">
        <f>SUM(report!G59,report!O59)</f>
        <v>29164</v>
      </c>
      <c r="H59" s="103">
        <f t="shared" si="2"/>
        <v>2648</v>
      </c>
      <c r="I59" s="104">
        <f t="shared" si="3"/>
        <v>0.09986423291597535</v>
      </c>
      <c r="J59" s="18"/>
    </row>
    <row r="60" spans="1:10" s="12" customFormat="1" ht="9.75" customHeight="1">
      <c r="A60" s="95" t="s">
        <v>49</v>
      </c>
      <c r="B60" s="101">
        <f>SUM(report!B60,report!J60)</f>
        <v>2686</v>
      </c>
      <c r="C60" s="102">
        <f>SUM(report!C60,report!K60)</f>
        <v>2612</v>
      </c>
      <c r="D60" s="103">
        <f t="shared" si="0"/>
        <v>-74</v>
      </c>
      <c r="E60" s="104">
        <f t="shared" si="1"/>
        <v>-0.027550260610573307</v>
      </c>
      <c r="F60" s="101">
        <f>SUM(report!F60,report!N60)</f>
        <v>7970</v>
      </c>
      <c r="G60" s="102">
        <f>SUM(report!G60,report!O60)</f>
        <v>8070</v>
      </c>
      <c r="H60" s="103">
        <f t="shared" si="2"/>
        <v>100</v>
      </c>
      <c r="I60" s="104">
        <f t="shared" si="3"/>
        <v>0.012547051442910906</v>
      </c>
      <c r="J60" s="18"/>
    </row>
    <row r="61" spans="1:10" s="12" customFormat="1" ht="11.25">
      <c r="A61" s="95" t="s">
        <v>42</v>
      </c>
      <c r="B61" s="101">
        <f>SUM(report!B61,report!J61)</f>
        <v>1142</v>
      </c>
      <c r="C61" s="102">
        <f>SUM(report!C61,report!K61)</f>
        <v>1200</v>
      </c>
      <c r="D61" s="103">
        <f t="shared" si="0"/>
        <v>58</v>
      </c>
      <c r="E61" s="104">
        <f t="shared" si="1"/>
        <v>0.05078809106830118</v>
      </c>
      <c r="F61" s="101">
        <f>SUM(report!F61,report!N61)</f>
        <v>3456</v>
      </c>
      <c r="G61" s="102">
        <f>SUM(report!G61,report!O61)</f>
        <v>4662</v>
      </c>
      <c r="H61" s="103">
        <f t="shared" si="2"/>
        <v>1206</v>
      </c>
      <c r="I61" s="104">
        <f t="shared" si="3"/>
        <v>0.34895833333333326</v>
      </c>
      <c r="J61" s="18"/>
    </row>
    <row r="62" spans="1:22" s="9" customFormat="1" ht="9.75" customHeight="1">
      <c r="A62" s="117" t="s">
        <v>50</v>
      </c>
      <c r="B62" s="101">
        <f>SUM(report!B62,report!J62)</f>
        <v>4240</v>
      </c>
      <c r="C62" s="102">
        <f>SUM(report!C62,report!K62)</f>
        <v>4447</v>
      </c>
      <c r="D62" s="103">
        <f t="shared" si="0"/>
        <v>207</v>
      </c>
      <c r="E62" s="104">
        <f t="shared" si="1"/>
        <v>0.04882075471698122</v>
      </c>
      <c r="F62" s="101">
        <f>SUM(report!F62,report!N62)</f>
        <v>13207</v>
      </c>
      <c r="G62" s="102">
        <f>SUM(report!G62,report!O62)</f>
        <v>12745</v>
      </c>
      <c r="H62" s="103">
        <f t="shared" si="2"/>
        <v>-462</v>
      </c>
      <c r="I62" s="104">
        <f t="shared" si="3"/>
        <v>-0.034981449231468176</v>
      </c>
      <c r="J62" s="18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9" customFormat="1" ht="9.75" customHeight="1">
      <c r="A63" s="117" t="s">
        <v>43</v>
      </c>
      <c r="B63" s="101">
        <f>SUM(report!B63,report!J63)</f>
        <v>1865</v>
      </c>
      <c r="C63" s="102">
        <f>SUM(report!C63,report!K63)</f>
        <v>1124</v>
      </c>
      <c r="D63" s="103">
        <f t="shared" si="0"/>
        <v>-741</v>
      </c>
      <c r="E63" s="104">
        <f t="shared" si="1"/>
        <v>-0.39731903485254694</v>
      </c>
      <c r="F63" s="101">
        <f>SUM(report!F63,report!N63)</f>
        <v>6897</v>
      </c>
      <c r="G63" s="102">
        <f>SUM(report!G63,report!O63)</f>
        <v>4355</v>
      </c>
      <c r="H63" s="103">
        <f t="shared" si="2"/>
        <v>-2542</v>
      </c>
      <c r="I63" s="104">
        <f t="shared" si="3"/>
        <v>-0.36856604320719155</v>
      </c>
      <c r="J63" s="18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9" customFormat="1" ht="9.75" customHeight="1">
      <c r="A64" s="95" t="s">
        <v>44</v>
      </c>
      <c r="B64" s="101">
        <f>SUM(report!B64,report!J64)</f>
        <v>2406</v>
      </c>
      <c r="C64" s="102">
        <f>SUM(report!C64,report!K64)</f>
        <v>2267</v>
      </c>
      <c r="D64" s="103">
        <f t="shared" si="0"/>
        <v>-139</v>
      </c>
      <c r="E64" s="104">
        <f t="shared" si="1"/>
        <v>-0.057772236076475525</v>
      </c>
      <c r="F64" s="101">
        <f>SUM(report!F64,report!N64)</f>
        <v>13017</v>
      </c>
      <c r="G64" s="102">
        <f>SUM(report!G64,report!O64)</f>
        <v>7954</v>
      </c>
      <c r="H64" s="103">
        <f t="shared" si="2"/>
        <v>-5063</v>
      </c>
      <c r="I64" s="104">
        <f t="shared" si="3"/>
        <v>-0.3889529077360375</v>
      </c>
      <c r="J64" s="18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9" customFormat="1" ht="9.75" customHeight="1">
      <c r="A65" s="117" t="s">
        <v>45</v>
      </c>
      <c r="B65" s="101">
        <f>SUM(report!B65,report!J65)</f>
        <v>22627</v>
      </c>
      <c r="C65" s="102">
        <f>SUM(report!C65,report!K65)</f>
        <v>17683</v>
      </c>
      <c r="D65" s="103">
        <f t="shared" si="0"/>
        <v>-4944</v>
      </c>
      <c r="E65" s="104">
        <f t="shared" si="1"/>
        <v>-0.2185000220974942</v>
      </c>
      <c r="F65" s="101">
        <f>SUM(report!F65,report!N65)</f>
        <v>53750</v>
      </c>
      <c r="G65" s="102">
        <f>SUM(report!G65,report!O65)</f>
        <v>42790</v>
      </c>
      <c r="H65" s="103">
        <f t="shared" si="2"/>
        <v>-10960</v>
      </c>
      <c r="I65" s="104">
        <f t="shared" si="3"/>
        <v>-0.203906976744186</v>
      </c>
      <c r="J65" s="18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9" customFormat="1" ht="9.75" customHeight="1">
      <c r="A66" s="95" t="s">
        <v>46</v>
      </c>
      <c r="B66" s="101">
        <f>SUM(report!B66,report!J66)</f>
        <v>2778</v>
      </c>
      <c r="C66" s="102">
        <f>SUM(report!C66,report!K66)</f>
        <v>1670</v>
      </c>
      <c r="D66" s="103">
        <f t="shared" si="0"/>
        <v>-1108</v>
      </c>
      <c r="E66" s="104">
        <f t="shared" si="1"/>
        <v>-0.39884809215262784</v>
      </c>
      <c r="F66" s="101">
        <f>SUM(report!F66,report!N66)</f>
        <v>6167</v>
      </c>
      <c r="G66" s="102">
        <f>SUM(report!G66,report!O66)</f>
        <v>4025</v>
      </c>
      <c r="H66" s="103">
        <f t="shared" si="2"/>
        <v>-2142</v>
      </c>
      <c r="I66" s="104">
        <f t="shared" si="3"/>
        <v>-0.3473325766174802</v>
      </c>
      <c r="J66" s="18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9" customFormat="1" ht="9.75" customHeight="1">
      <c r="A67" s="118" t="s">
        <v>47</v>
      </c>
      <c r="B67" s="106">
        <f>SUM(report!B67,report!J67)</f>
        <v>5311</v>
      </c>
      <c r="C67" s="107">
        <f>SUM(report!C67,report!K67)</f>
        <v>4610</v>
      </c>
      <c r="D67" s="108">
        <f t="shared" si="0"/>
        <v>-701</v>
      </c>
      <c r="E67" s="109">
        <f t="shared" si="1"/>
        <v>-0.13199020900018832</v>
      </c>
      <c r="F67" s="106">
        <f>SUM(report!F67,report!N67)</f>
        <v>13605</v>
      </c>
      <c r="G67" s="107">
        <f>SUM(report!G67,report!O67)</f>
        <v>30557</v>
      </c>
      <c r="H67" s="108">
        <f t="shared" si="2"/>
        <v>16952</v>
      </c>
      <c r="I67" s="109">
        <f t="shared" si="3"/>
        <v>1.2460124954061005</v>
      </c>
      <c r="J67" s="18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9" customFormat="1" ht="9.75" customHeight="1">
      <c r="A68" s="119" t="s">
        <v>73</v>
      </c>
      <c r="B68" s="110">
        <f>SUM(B6:B46,B54:B67)</f>
        <v>1605694</v>
      </c>
      <c r="C68" s="110">
        <f>SUM(C6:C46,C54:C67)</f>
        <v>1479137</v>
      </c>
      <c r="D68" s="111">
        <f>IF(C68&gt;0,C68-B68,0)</f>
        <v>-126557</v>
      </c>
      <c r="E68" s="112">
        <f>IF(B68&gt;0,C68/B68-1,C68)</f>
        <v>-0.07881763274945286</v>
      </c>
      <c r="F68" s="110">
        <f>SUM(F6:F46,F54:F67)</f>
        <v>5478502</v>
      </c>
      <c r="G68" s="110">
        <f>SUM(G6:G46,G54:G67)</f>
        <v>4985995</v>
      </c>
      <c r="H68" s="111">
        <f>IF(G68&gt;0,G68-F68,0)</f>
        <v>-492507</v>
      </c>
      <c r="I68" s="112">
        <f>IF(F68&gt;0,G68/F68-1,G68)</f>
        <v>-0.08989811448457996</v>
      </c>
      <c r="J68" s="18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9" customFormat="1" ht="9.75" customHeight="1">
      <c r="A69" s="140"/>
      <c r="B69" s="141"/>
      <c r="C69" s="141"/>
      <c r="D69" s="141"/>
      <c r="E69" s="142"/>
      <c r="F69" s="141"/>
      <c r="G69" s="141"/>
      <c r="H69" s="141"/>
      <c r="I69" s="142"/>
      <c r="J69" s="222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</row>
    <row r="70" spans="1:22" s="9" customFormat="1" ht="9.75" customHeight="1">
      <c r="A70" s="140"/>
      <c r="B70" s="141"/>
      <c r="C70" s="141"/>
      <c r="D70" s="141"/>
      <c r="E70" s="142"/>
      <c r="F70" s="141"/>
      <c r="G70" s="141"/>
      <c r="H70" s="141"/>
      <c r="I70" s="142"/>
      <c r="J70" s="222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</row>
    <row r="71" spans="1:22" s="9" customFormat="1" ht="23.25" customHeight="1">
      <c r="A71" s="207" t="s">
        <v>135</v>
      </c>
      <c r="B71" s="141"/>
      <c r="C71" s="141"/>
      <c r="D71" s="141"/>
      <c r="E71" s="142"/>
      <c r="F71" s="141"/>
      <c r="G71" s="141"/>
      <c r="H71" s="141"/>
      <c r="I71" s="142"/>
      <c r="J71" s="222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</row>
    <row r="72" spans="1:22" s="9" customFormat="1" ht="9.75" customHeight="1" thickBot="1">
      <c r="A72" s="137"/>
      <c r="B72" s="138"/>
      <c r="C72" s="138"/>
      <c r="D72" s="138"/>
      <c r="E72" s="139"/>
      <c r="F72" s="138"/>
      <c r="G72" s="138"/>
      <c r="H72" s="138"/>
      <c r="I72" s="139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9" customFormat="1" ht="9.75" customHeight="1" thickTop="1">
      <c r="A73" s="257" t="s">
        <v>110</v>
      </c>
      <c r="B73" s="260" t="s">
        <v>109</v>
      </c>
      <c r="C73" s="261"/>
      <c r="D73" s="261"/>
      <c r="E73" s="261"/>
      <c r="F73" s="261"/>
      <c r="G73" s="261"/>
      <c r="H73" s="261"/>
      <c r="I73" s="262"/>
      <c r="J73" s="272" t="s">
        <v>123</v>
      </c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4"/>
    </row>
    <row r="74" spans="1:22" s="9" customFormat="1" ht="9.75" customHeight="1">
      <c r="A74" s="258"/>
      <c r="B74" s="263" t="str">
        <f>report!B2</f>
        <v>Intera Sicilia</v>
      </c>
      <c r="C74" s="264"/>
      <c r="D74" s="264"/>
      <c r="E74" s="264"/>
      <c r="F74" s="264"/>
      <c r="G74" s="264"/>
      <c r="H74" s="264"/>
      <c r="I74" s="265"/>
      <c r="J74" s="275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7"/>
    </row>
    <row r="75" spans="1:22" s="9" customFormat="1" ht="9.75" customHeight="1">
      <c r="A75" s="258"/>
      <c r="B75" s="235" t="str">
        <f>report!B3</f>
        <v>Intero Anno 2009</v>
      </c>
      <c r="C75" s="236"/>
      <c r="D75" s="236"/>
      <c r="E75" s="236"/>
      <c r="F75" s="236"/>
      <c r="G75" s="236"/>
      <c r="H75" s="236"/>
      <c r="I75" s="266"/>
      <c r="J75" s="275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7"/>
    </row>
    <row r="76" spans="1:22" s="9" customFormat="1" ht="9.75" customHeight="1">
      <c r="A76" s="258"/>
      <c r="B76" s="267" t="s">
        <v>0</v>
      </c>
      <c r="C76" s="268"/>
      <c r="D76" s="268"/>
      <c r="E76" s="268"/>
      <c r="F76" s="269" t="s">
        <v>1</v>
      </c>
      <c r="G76" s="270"/>
      <c r="H76" s="270"/>
      <c r="I76" s="271"/>
      <c r="J76" s="275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7"/>
    </row>
    <row r="77" spans="1:22" s="9" customFormat="1" ht="9.75" customHeight="1" thickBot="1">
      <c r="A77" s="259"/>
      <c r="B77" s="216">
        <f>B5</f>
        <v>2008</v>
      </c>
      <c r="C77" s="217">
        <f>C5</f>
        <v>2009</v>
      </c>
      <c r="D77" s="123" t="s">
        <v>3</v>
      </c>
      <c r="E77" s="124" t="s">
        <v>2</v>
      </c>
      <c r="F77" s="221">
        <f>B5</f>
        <v>2008</v>
      </c>
      <c r="G77" s="220">
        <f>C5</f>
        <v>2009</v>
      </c>
      <c r="H77" s="123" t="s">
        <v>3</v>
      </c>
      <c r="I77" s="125" t="s">
        <v>2</v>
      </c>
      <c r="J77" s="94"/>
      <c r="K77" s="86" t="s">
        <v>4</v>
      </c>
      <c r="L77" s="86" t="s">
        <v>119</v>
      </c>
      <c r="M77" s="86" t="s">
        <v>112</v>
      </c>
      <c r="N77" s="86" t="s">
        <v>113</v>
      </c>
      <c r="O77" s="86" t="s">
        <v>112</v>
      </c>
      <c r="P77" s="86" t="s">
        <v>4</v>
      </c>
      <c r="Q77" s="86" t="s">
        <v>114</v>
      </c>
      <c r="R77" s="86" t="s">
        <v>113</v>
      </c>
      <c r="S77" s="86" t="s">
        <v>115</v>
      </c>
      <c r="T77" s="86" t="s">
        <v>116</v>
      </c>
      <c r="U77" s="86" t="s">
        <v>117</v>
      </c>
      <c r="V77" s="87" t="s">
        <v>118</v>
      </c>
    </row>
    <row r="78" spans="1:22" s="9" customFormat="1" ht="9.75" customHeight="1" thickTop="1">
      <c r="A78" s="126" t="s">
        <v>51</v>
      </c>
      <c r="B78" s="98">
        <f>SUM(report!B78,report!J78)</f>
        <v>91883</v>
      </c>
      <c r="C78" s="97">
        <f>SUM(report!C78,report!K78)</f>
        <v>86579</v>
      </c>
      <c r="D78" s="98">
        <f>C78-B78</f>
        <v>-5304</v>
      </c>
      <c r="E78" s="99">
        <f>IF(B78&gt;0,C78/B78-1,C78)</f>
        <v>-0.057725585799331736</v>
      </c>
      <c r="F78" s="98">
        <f>SUM(report!F78,report!N78)</f>
        <v>340975</v>
      </c>
      <c r="G78" s="97">
        <f>SUM(report!G78,report!O78)</f>
        <v>324144</v>
      </c>
      <c r="H78" s="98">
        <f>G78-F78</f>
        <v>-16831</v>
      </c>
      <c r="I78" s="99">
        <f>IF(F78&gt;0,G78/F78-1,G78)</f>
        <v>-0.0493613901312413</v>
      </c>
      <c r="J78" s="84" t="s">
        <v>74</v>
      </c>
      <c r="K78" s="88" t="str">
        <f>report!S78</f>
        <v>ü</v>
      </c>
      <c r="L78" s="88" t="str">
        <f>report!T78</f>
        <v>ü</v>
      </c>
      <c r="M78" s="88" t="str">
        <f>report!U78</f>
        <v>ü</v>
      </c>
      <c r="N78" s="88" t="str">
        <f>report!V78</f>
        <v>ü</v>
      </c>
      <c r="O78" s="88" t="str">
        <f>report!W78</f>
        <v>ü</v>
      </c>
      <c r="P78" s="88" t="str">
        <f>report!X78</f>
        <v>ü</v>
      </c>
      <c r="Q78" s="88" t="str">
        <f>report!Y78</f>
        <v>ü</v>
      </c>
      <c r="R78" s="88" t="str">
        <f>report!Z78</f>
        <v>ü</v>
      </c>
      <c r="S78" s="88" t="str">
        <f>report!AA78</f>
        <v>ü</v>
      </c>
      <c r="T78" s="88" t="str">
        <f>report!AB78</f>
        <v>ü</v>
      </c>
      <c r="U78" s="88" t="str">
        <f>report!AC78</f>
        <v>ü</v>
      </c>
      <c r="V78" s="89" t="str">
        <f>report!AD78</f>
        <v>ü</v>
      </c>
    </row>
    <row r="79" spans="1:22" s="9" customFormat="1" ht="9.75" customHeight="1">
      <c r="A79" s="127" t="s">
        <v>52</v>
      </c>
      <c r="B79" s="103">
        <f>SUM(report!B79,report!J79)</f>
        <v>3973</v>
      </c>
      <c r="C79" s="102">
        <f>SUM(report!C79,report!K79)</f>
        <v>3827</v>
      </c>
      <c r="D79" s="103">
        <f aca="true" t="shared" si="4" ref="D79:D98">C79-B79</f>
        <v>-146</v>
      </c>
      <c r="E79" s="104">
        <f aca="true" t="shared" si="5" ref="E79:E100">IF(B79&gt;0,C79/B79-1,C79)</f>
        <v>-0.03674804933299769</v>
      </c>
      <c r="F79" s="103">
        <f>SUM(report!F79,report!N79)</f>
        <v>19973</v>
      </c>
      <c r="G79" s="102">
        <f>SUM(report!G79,report!O79)</f>
        <v>18172</v>
      </c>
      <c r="H79" s="103">
        <f aca="true" t="shared" si="6" ref="H79:H98">G79-F79</f>
        <v>-1801</v>
      </c>
      <c r="I79" s="104">
        <f aca="true" t="shared" si="7" ref="I79:I100">IF(F79&gt;0,G79/F79-1,G79)</f>
        <v>-0.09017173183798133</v>
      </c>
      <c r="J79" s="85" t="s">
        <v>75</v>
      </c>
      <c r="K79" s="90" t="str">
        <f>report!S79</f>
        <v>ü</v>
      </c>
      <c r="L79" s="90" t="str">
        <f>report!T79</f>
        <v>ü</v>
      </c>
      <c r="M79" s="90" t="str">
        <f>report!U79</f>
        <v>ü</v>
      </c>
      <c r="N79" s="90" t="str">
        <f>report!V79</f>
        <v>ü</v>
      </c>
      <c r="O79" s="90" t="str">
        <f>report!W79</f>
        <v>ü</v>
      </c>
      <c r="P79" s="90" t="str">
        <f>report!X79</f>
        <v>ü</v>
      </c>
      <c r="Q79" s="90" t="str">
        <f>report!Y79</f>
        <v>ü</v>
      </c>
      <c r="R79" s="90" t="str">
        <f>report!Z79</f>
        <v>ü</v>
      </c>
      <c r="S79" s="90" t="str">
        <f>report!AA79</f>
        <v>ü</v>
      </c>
      <c r="T79" s="90" t="str">
        <f>report!AB79</f>
        <v>ü</v>
      </c>
      <c r="U79" s="90" t="str">
        <f>report!AC79</f>
        <v>ü</v>
      </c>
      <c r="V79" s="91" t="str">
        <f>report!AD79</f>
        <v>ü</v>
      </c>
    </row>
    <row r="80" spans="1:22" s="9" customFormat="1" ht="9.75" customHeight="1">
      <c r="A80" s="127" t="s">
        <v>53</v>
      </c>
      <c r="B80" s="103">
        <f>SUM(report!B80,report!J80)</f>
        <v>295155</v>
      </c>
      <c r="C80" s="102">
        <f>SUM(report!C80,report!K80)</f>
        <v>250425</v>
      </c>
      <c r="D80" s="103">
        <f t="shared" si="4"/>
        <v>-44730</v>
      </c>
      <c r="E80" s="104">
        <f t="shared" si="5"/>
        <v>-0.15154749199573103</v>
      </c>
      <c r="F80" s="103">
        <f>SUM(report!F80,report!N80)</f>
        <v>1085896</v>
      </c>
      <c r="G80" s="102">
        <f>SUM(report!G80,report!O80)</f>
        <v>1018140</v>
      </c>
      <c r="H80" s="103">
        <f t="shared" si="6"/>
        <v>-67756</v>
      </c>
      <c r="I80" s="104">
        <f t="shared" si="7"/>
        <v>-0.0623963989184968</v>
      </c>
      <c r="J80" s="85" t="s">
        <v>89</v>
      </c>
      <c r="K80" s="90" t="str">
        <f>report!S80</f>
        <v>ü</v>
      </c>
      <c r="L80" s="90" t="str">
        <f>report!T80</f>
        <v>ü</v>
      </c>
      <c r="M80" s="90" t="str">
        <f>report!U80</f>
        <v>ü</v>
      </c>
      <c r="N80" s="90" t="str">
        <f>report!V80</f>
        <v>ü</v>
      </c>
      <c r="O80" s="90" t="str">
        <f>report!W80</f>
        <v>ü</v>
      </c>
      <c r="P80" s="90" t="str">
        <f>report!X80</f>
        <v>ü</v>
      </c>
      <c r="Q80" s="90" t="str">
        <f>report!Y80</f>
        <v>ü</v>
      </c>
      <c r="R80" s="90" t="str">
        <f>report!Z80</f>
        <v>ü</v>
      </c>
      <c r="S80" s="90" t="str">
        <f>report!AA80</f>
        <v>ü</v>
      </c>
      <c r="T80" s="90" t="str">
        <f>report!AB80</f>
        <v>ü</v>
      </c>
      <c r="U80" s="90" t="str">
        <f>report!AC80</f>
        <v>ü</v>
      </c>
      <c r="V80" s="91" t="str">
        <f>report!AD80</f>
        <v>ü</v>
      </c>
    </row>
    <row r="81" spans="1:22" s="9" customFormat="1" ht="9.75" customHeight="1">
      <c r="A81" s="127" t="s">
        <v>54</v>
      </c>
      <c r="B81" s="103">
        <f>SUM(report!B81,report!J81)</f>
        <v>6609</v>
      </c>
      <c r="C81" s="102">
        <f>SUM(report!C81,report!K81)</f>
        <v>6310</v>
      </c>
      <c r="D81" s="103">
        <f t="shared" si="4"/>
        <v>-299</v>
      </c>
      <c r="E81" s="104">
        <f t="shared" si="5"/>
        <v>-0.04524133756998028</v>
      </c>
      <c r="F81" s="103">
        <f>SUM(report!F81,report!N81)</f>
        <v>25123</v>
      </c>
      <c r="G81" s="102">
        <f>SUM(report!G81,report!O81)</f>
        <v>27084</v>
      </c>
      <c r="H81" s="103">
        <f t="shared" si="6"/>
        <v>1961</v>
      </c>
      <c r="I81" s="104">
        <f t="shared" si="7"/>
        <v>0.07805596465390274</v>
      </c>
      <c r="J81" s="85" t="s">
        <v>76</v>
      </c>
      <c r="K81" s="90" t="str">
        <f>report!S81</f>
        <v>ü</v>
      </c>
      <c r="L81" s="90" t="str">
        <f>report!T81</f>
        <v>ü</v>
      </c>
      <c r="M81" s="90" t="str">
        <f>report!U81</f>
        <v>ü</v>
      </c>
      <c r="N81" s="90" t="str">
        <f>report!V81</f>
        <v>ü</v>
      </c>
      <c r="O81" s="90" t="str">
        <f>report!W81</f>
        <v>ü</v>
      </c>
      <c r="P81" s="90" t="str">
        <f>report!X81</f>
        <v>ü</v>
      </c>
      <c r="Q81" s="90" t="str">
        <f>report!Y81</f>
        <v>ü</v>
      </c>
      <c r="R81" s="90" t="str">
        <f>report!Z81</f>
        <v>ü</v>
      </c>
      <c r="S81" s="90" t="str">
        <f>report!AA81</f>
        <v>ü</v>
      </c>
      <c r="T81" s="90" t="str">
        <f>report!AB81</f>
        <v>ü</v>
      </c>
      <c r="U81" s="90" t="str">
        <f>report!AC81</f>
        <v>ü</v>
      </c>
      <c r="V81" s="91" t="str">
        <f>report!AD81</f>
        <v>ü</v>
      </c>
    </row>
    <row r="82" spans="1:22" s="9" customFormat="1" ht="9.75" customHeight="1">
      <c r="A82" s="127" t="s">
        <v>55</v>
      </c>
      <c r="B82" s="103">
        <f>SUM(report!B82,report!J82)</f>
        <v>10613</v>
      </c>
      <c r="C82" s="102">
        <f>SUM(report!C82,report!K82)</f>
        <v>9882</v>
      </c>
      <c r="D82" s="103">
        <f t="shared" si="4"/>
        <v>-731</v>
      </c>
      <c r="E82" s="104">
        <f t="shared" si="5"/>
        <v>-0.0688777913879205</v>
      </c>
      <c r="F82" s="103">
        <f>SUM(report!F82,report!N82)</f>
        <v>54821</v>
      </c>
      <c r="G82" s="102">
        <f>SUM(report!G82,report!O82)</f>
        <v>40857</v>
      </c>
      <c r="H82" s="103">
        <f t="shared" si="6"/>
        <v>-13964</v>
      </c>
      <c r="I82" s="104">
        <f t="shared" si="7"/>
        <v>-0.2547199066051331</v>
      </c>
      <c r="J82" s="85" t="s">
        <v>90</v>
      </c>
      <c r="K82" s="90" t="str">
        <f>report!S82</f>
        <v>ü</v>
      </c>
      <c r="L82" s="90" t="str">
        <f>report!T82</f>
        <v>ü</v>
      </c>
      <c r="M82" s="90" t="str">
        <f>report!U82</f>
        <v>ü</v>
      </c>
      <c r="N82" s="90" t="str">
        <f>report!V82</f>
        <v>ü</v>
      </c>
      <c r="O82" s="90" t="str">
        <f>report!W82</f>
        <v>ü</v>
      </c>
      <c r="P82" s="90" t="str">
        <f>report!X82</f>
        <v>ü</v>
      </c>
      <c r="Q82" s="90" t="str">
        <f>report!Y82</f>
        <v>ü</v>
      </c>
      <c r="R82" s="90" t="str">
        <f>report!Z82</f>
        <v>ü</v>
      </c>
      <c r="S82" s="90" t="str">
        <f>report!AA82</f>
        <v>ü</v>
      </c>
      <c r="T82" s="90" t="str">
        <f>report!AB82</f>
        <v>ü</v>
      </c>
      <c r="U82" s="90" t="str">
        <f>report!AC82</f>
        <v>ü</v>
      </c>
      <c r="V82" s="91" t="str">
        <f>report!AD82</f>
        <v>ü</v>
      </c>
    </row>
    <row r="83" spans="1:22" s="9" customFormat="1" ht="9.75" customHeight="1">
      <c r="A83" s="127" t="s">
        <v>56</v>
      </c>
      <c r="B83" s="103">
        <f>SUM(report!B83,report!J83)</f>
        <v>90949</v>
      </c>
      <c r="C83" s="102">
        <f>SUM(report!C83,report!K83)</f>
        <v>85102</v>
      </c>
      <c r="D83" s="103">
        <f t="shared" si="4"/>
        <v>-5847</v>
      </c>
      <c r="E83" s="104">
        <f t="shared" si="5"/>
        <v>-0.06428877722679749</v>
      </c>
      <c r="F83" s="103">
        <f>SUM(report!F83,report!N83)</f>
        <v>310510</v>
      </c>
      <c r="G83" s="102">
        <f>SUM(report!G83,report!O83)</f>
        <v>304750</v>
      </c>
      <c r="H83" s="103">
        <f t="shared" si="6"/>
        <v>-5760</v>
      </c>
      <c r="I83" s="104">
        <f t="shared" si="7"/>
        <v>-0.018550127210073764</v>
      </c>
      <c r="J83" s="85" t="s">
        <v>100</v>
      </c>
      <c r="K83" s="90" t="str">
        <f>report!S83</f>
        <v>ü</v>
      </c>
      <c r="L83" s="90" t="str">
        <f>report!T83</f>
        <v>ü</v>
      </c>
      <c r="M83" s="90" t="str">
        <f>report!U83</f>
        <v>ü</v>
      </c>
      <c r="N83" s="90" t="str">
        <f>report!V83</f>
        <v>ü</v>
      </c>
      <c r="O83" s="90" t="str">
        <f>report!W83</f>
        <v>ü</v>
      </c>
      <c r="P83" s="90" t="str">
        <f>report!X83</f>
        <v>ü</v>
      </c>
      <c r="Q83" s="90" t="str">
        <f>report!Y83</f>
        <v>ü</v>
      </c>
      <c r="R83" s="90" t="str">
        <f>report!Z83</f>
        <v>ü</v>
      </c>
      <c r="S83" s="90" t="str">
        <f>report!AA83</f>
        <v>ü</v>
      </c>
      <c r="T83" s="90" t="str">
        <f>report!AB83</f>
        <v>ü</v>
      </c>
      <c r="U83" s="90" t="str">
        <f>report!AC83</f>
        <v>ü</v>
      </c>
      <c r="V83" s="91" t="str">
        <f>report!AD83</f>
        <v>ü</v>
      </c>
    </row>
    <row r="84" spans="1:22" s="9" customFormat="1" ht="9.75" customHeight="1">
      <c r="A84" s="127" t="s">
        <v>57</v>
      </c>
      <c r="B84" s="103">
        <f>SUM(report!B84,report!J84)</f>
        <v>23196</v>
      </c>
      <c r="C84" s="102">
        <f>SUM(report!C84,report!K84)</f>
        <v>19735</v>
      </c>
      <c r="D84" s="103">
        <f t="shared" si="4"/>
        <v>-3461</v>
      </c>
      <c r="E84" s="104">
        <f t="shared" si="5"/>
        <v>-0.14920675978617004</v>
      </c>
      <c r="F84" s="103">
        <f>SUM(report!F84,report!N84)</f>
        <v>79447</v>
      </c>
      <c r="G84" s="102">
        <f>SUM(report!G84,report!O84)</f>
        <v>71266</v>
      </c>
      <c r="H84" s="103">
        <f t="shared" si="6"/>
        <v>-8181</v>
      </c>
      <c r="I84" s="104">
        <f t="shared" si="7"/>
        <v>-0.10297430991730339</v>
      </c>
      <c r="J84" s="85" t="s">
        <v>77</v>
      </c>
      <c r="K84" s="90" t="str">
        <f>report!S84</f>
        <v>ü</v>
      </c>
      <c r="L84" s="90" t="str">
        <f>report!T84</f>
        <v>ü</v>
      </c>
      <c r="M84" s="90" t="str">
        <f>report!U84</f>
        <v>ü</v>
      </c>
      <c r="N84" s="90" t="str">
        <f>report!V84</f>
        <v>ü</v>
      </c>
      <c r="O84" s="90" t="str">
        <f>report!W84</f>
        <v>ü</v>
      </c>
      <c r="P84" s="90" t="str">
        <f>report!X84</f>
        <v>ü</v>
      </c>
      <c r="Q84" s="90" t="str">
        <f>report!Y84</f>
        <v>ü</v>
      </c>
      <c r="R84" s="90" t="str">
        <f>report!Z84</f>
        <v>ü</v>
      </c>
      <c r="S84" s="90" t="str">
        <f>report!AA84</f>
        <v>ü</v>
      </c>
      <c r="T84" s="90" t="str">
        <f>report!AB84</f>
        <v>ü</v>
      </c>
      <c r="U84" s="90" t="str">
        <f>report!AC84</f>
        <v>ü</v>
      </c>
      <c r="V84" s="91" t="str">
        <f>report!AD84</f>
        <v>ü</v>
      </c>
    </row>
    <row r="85" spans="1:22" s="9" customFormat="1" ht="9.75" customHeight="1">
      <c r="A85" s="127" t="s">
        <v>58</v>
      </c>
      <c r="B85" s="103">
        <f>SUM(report!B85,report!J85)</f>
        <v>40759</v>
      </c>
      <c r="C85" s="102">
        <f>SUM(report!C85,report!K85)</f>
        <v>39808</v>
      </c>
      <c r="D85" s="103">
        <f t="shared" si="4"/>
        <v>-951</v>
      </c>
      <c r="E85" s="104">
        <f t="shared" si="5"/>
        <v>-0.023332270173458625</v>
      </c>
      <c r="F85" s="103">
        <f>SUM(report!F85,report!N85)</f>
        <v>131176</v>
      </c>
      <c r="G85" s="102">
        <f>SUM(report!G85,report!O85)</f>
        <v>127558</v>
      </c>
      <c r="H85" s="103">
        <f t="shared" si="6"/>
        <v>-3618</v>
      </c>
      <c r="I85" s="104">
        <f t="shared" si="7"/>
        <v>-0.027581264865524147</v>
      </c>
      <c r="J85" s="85" t="s">
        <v>78</v>
      </c>
      <c r="K85" s="90" t="str">
        <f>report!S85</f>
        <v>ü</v>
      </c>
      <c r="L85" s="90" t="str">
        <f>report!T85</f>
        <v>ü</v>
      </c>
      <c r="M85" s="90" t="str">
        <f>report!U85</f>
        <v>ü</v>
      </c>
      <c r="N85" s="90" t="str">
        <f>report!V85</f>
        <v>ü</v>
      </c>
      <c r="O85" s="90" t="str">
        <f>report!W85</f>
        <v>ü</v>
      </c>
      <c r="P85" s="90" t="str">
        <f>report!X85</f>
        <v>ü</v>
      </c>
      <c r="Q85" s="90" t="str">
        <f>report!Y85</f>
        <v>ü</v>
      </c>
      <c r="R85" s="90" t="str">
        <f>report!Z85</f>
        <v>ü</v>
      </c>
      <c r="S85" s="90" t="str">
        <f>report!AA85</f>
        <v>ü</v>
      </c>
      <c r="T85" s="90" t="str">
        <f>report!AB85</f>
        <v>ü</v>
      </c>
      <c r="U85" s="90" t="str">
        <f>report!AC85</f>
        <v>ü</v>
      </c>
      <c r="V85" s="91" t="str">
        <f>report!AD85</f>
        <v>ü</v>
      </c>
    </row>
    <row r="86" spans="1:22" s="9" customFormat="1" ht="9.75" customHeight="1">
      <c r="A86" s="127" t="s">
        <v>59</v>
      </c>
      <c r="B86" s="103">
        <f>SUM(report!B86,report!J86)</f>
        <v>93703</v>
      </c>
      <c r="C86" s="102">
        <f>SUM(report!C86,report!K86)</f>
        <v>89514</v>
      </c>
      <c r="D86" s="103">
        <f t="shared" si="4"/>
        <v>-4189</v>
      </c>
      <c r="E86" s="104">
        <f t="shared" si="5"/>
        <v>-0.0447050788128448</v>
      </c>
      <c r="F86" s="103">
        <f>SUM(report!F86,report!N86)</f>
        <v>320373</v>
      </c>
      <c r="G86" s="102">
        <f>SUM(report!G86,report!O86)</f>
        <v>302000</v>
      </c>
      <c r="H86" s="103">
        <f t="shared" si="6"/>
        <v>-18373</v>
      </c>
      <c r="I86" s="104">
        <f t="shared" si="7"/>
        <v>-0.057348777830840914</v>
      </c>
      <c r="J86" s="85" t="s">
        <v>79</v>
      </c>
      <c r="K86" s="90" t="str">
        <f>report!S86</f>
        <v>ü</v>
      </c>
      <c r="L86" s="90" t="str">
        <f>report!T86</f>
        <v>ü</v>
      </c>
      <c r="M86" s="90" t="str">
        <f>report!U86</f>
        <v>ü</v>
      </c>
      <c r="N86" s="90" t="str">
        <f>report!V86</f>
        <v>ü</v>
      </c>
      <c r="O86" s="90" t="str">
        <f>report!W86</f>
        <v>ü</v>
      </c>
      <c r="P86" s="90" t="str">
        <f>report!X86</f>
        <v>ü</v>
      </c>
      <c r="Q86" s="90" t="str">
        <f>report!Y86</f>
        <v>ü</v>
      </c>
      <c r="R86" s="90" t="str">
        <f>report!Z86</f>
        <v>ü</v>
      </c>
      <c r="S86" s="90" t="str">
        <f>report!AA86</f>
        <v>ü</v>
      </c>
      <c r="T86" s="90" t="str">
        <f>report!AB86</f>
        <v>ü</v>
      </c>
      <c r="U86" s="90" t="str">
        <f>report!AC86</f>
        <v>ü</v>
      </c>
      <c r="V86" s="91" t="str">
        <f>report!AD86</f>
        <v>ü</v>
      </c>
    </row>
    <row r="87" spans="1:22" s="9" customFormat="1" ht="9.75" customHeight="1">
      <c r="A87" s="127" t="s">
        <v>60</v>
      </c>
      <c r="B87" s="103">
        <f>SUM(report!B87,report!J87)</f>
        <v>88129</v>
      </c>
      <c r="C87" s="102">
        <f>SUM(report!C87,report!K87)</f>
        <v>81204</v>
      </c>
      <c r="D87" s="103">
        <f t="shared" si="4"/>
        <v>-6925</v>
      </c>
      <c r="E87" s="104">
        <f t="shared" si="5"/>
        <v>-0.07857799362298445</v>
      </c>
      <c r="F87" s="103">
        <f>SUM(report!F87,report!N87)</f>
        <v>270088</v>
      </c>
      <c r="G87" s="102">
        <f>SUM(report!G87,report!O87)</f>
        <v>253469</v>
      </c>
      <c r="H87" s="103">
        <f t="shared" si="6"/>
        <v>-16619</v>
      </c>
      <c r="I87" s="104">
        <f t="shared" si="7"/>
        <v>-0.06153179704392642</v>
      </c>
      <c r="J87" s="85" t="s">
        <v>80</v>
      </c>
      <c r="K87" s="90" t="str">
        <f>report!S87</f>
        <v>ü</v>
      </c>
      <c r="L87" s="90" t="str">
        <f>report!T87</f>
        <v>ü</v>
      </c>
      <c r="M87" s="90" t="str">
        <f>report!U87</f>
        <v>ü</v>
      </c>
      <c r="N87" s="90" t="str">
        <f>report!V87</f>
        <v>ü</v>
      </c>
      <c r="O87" s="90" t="str">
        <f>report!W87</f>
        <v>ü</v>
      </c>
      <c r="P87" s="90" t="str">
        <f>report!X87</f>
        <v>ü</v>
      </c>
      <c r="Q87" s="90" t="str">
        <f>report!Y87</f>
        <v>ü</v>
      </c>
      <c r="R87" s="90" t="str">
        <f>report!Z87</f>
        <v>ü</v>
      </c>
      <c r="S87" s="90" t="str">
        <f>report!AA87</f>
        <v>ü</v>
      </c>
      <c r="T87" s="90" t="str">
        <f>report!AB87</f>
        <v>ü</v>
      </c>
      <c r="U87" s="90" t="str">
        <f>report!AC87</f>
        <v>ü</v>
      </c>
      <c r="V87" s="91" t="str">
        <f>report!AD87</f>
        <v>ü</v>
      </c>
    </row>
    <row r="88" spans="1:22" s="9" customFormat="1" ht="9.75" customHeight="1">
      <c r="A88" s="127" t="s">
        <v>61</v>
      </c>
      <c r="B88" s="103">
        <f>SUM(report!B88,report!J88)</f>
        <v>18643</v>
      </c>
      <c r="C88" s="102">
        <f>SUM(report!C88,report!K88)</f>
        <v>17175</v>
      </c>
      <c r="D88" s="103">
        <f t="shared" si="4"/>
        <v>-1468</v>
      </c>
      <c r="E88" s="104">
        <f t="shared" si="5"/>
        <v>-0.07874269162688408</v>
      </c>
      <c r="F88" s="103">
        <f>SUM(report!F88,report!N88)</f>
        <v>65709</v>
      </c>
      <c r="G88" s="102">
        <f>SUM(report!G88,report!O88)</f>
        <v>62893</v>
      </c>
      <c r="H88" s="103">
        <f t="shared" si="6"/>
        <v>-2816</v>
      </c>
      <c r="I88" s="104">
        <f t="shared" si="7"/>
        <v>-0.042855620995601806</v>
      </c>
      <c r="J88" s="85" t="s">
        <v>91</v>
      </c>
      <c r="K88" s="90" t="str">
        <f>report!S88</f>
        <v>ü</v>
      </c>
      <c r="L88" s="90" t="str">
        <f>report!T88</f>
        <v>ü</v>
      </c>
      <c r="M88" s="90" t="str">
        <f>report!U88</f>
        <v>ü</v>
      </c>
      <c r="N88" s="90" t="str">
        <f>report!V88</f>
        <v>ü</v>
      </c>
      <c r="O88" s="90" t="str">
        <f>report!W88</f>
        <v>ü</v>
      </c>
      <c r="P88" s="90" t="str">
        <f>report!X88</f>
        <v>ü</v>
      </c>
      <c r="Q88" s="90" t="str">
        <f>report!Y88</f>
        <v>ü</v>
      </c>
      <c r="R88" s="90" t="str">
        <f>report!Z88</f>
        <v>ü</v>
      </c>
      <c r="S88" s="90" t="str">
        <f>report!AA88</f>
        <v>ü</v>
      </c>
      <c r="T88" s="90" t="str">
        <f>report!AB88</f>
        <v>ü</v>
      </c>
      <c r="U88" s="90" t="str">
        <f>report!AC88</f>
        <v>ü</v>
      </c>
      <c r="V88" s="91" t="str">
        <f>report!AD88</f>
        <v>ü</v>
      </c>
    </row>
    <row r="89" spans="1:22" s="9" customFormat="1" ht="9.75" customHeight="1">
      <c r="A89" s="127" t="s">
        <v>62</v>
      </c>
      <c r="B89" s="103">
        <f>SUM(report!B89,report!J89)</f>
        <v>25182</v>
      </c>
      <c r="C89" s="102">
        <f>SUM(report!C89,report!K89)</f>
        <v>23470</v>
      </c>
      <c r="D89" s="103">
        <f t="shared" si="4"/>
        <v>-1712</v>
      </c>
      <c r="E89" s="104">
        <f t="shared" si="5"/>
        <v>-0.06798506869986498</v>
      </c>
      <c r="F89" s="103">
        <f>SUM(report!F89,report!N89)</f>
        <v>80825</v>
      </c>
      <c r="G89" s="102">
        <f>SUM(report!G89,report!O89)</f>
        <v>77412</v>
      </c>
      <c r="H89" s="103">
        <f t="shared" si="6"/>
        <v>-3413</v>
      </c>
      <c r="I89" s="104">
        <f t="shared" si="7"/>
        <v>-0.042227033714815954</v>
      </c>
      <c r="J89" s="85" t="s">
        <v>81</v>
      </c>
      <c r="K89" s="90" t="str">
        <f>report!S89</f>
        <v>ü</v>
      </c>
      <c r="L89" s="90" t="str">
        <f>report!T89</f>
        <v>ü</v>
      </c>
      <c r="M89" s="90" t="str">
        <f>report!U89</f>
        <v>ü</v>
      </c>
      <c r="N89" s="90" t="str">
        <f>report!V89</f>
        <v>ü</v>
      </c>
      <c r="O89" s="90" t="str">
        <f>report!W89</f>
        <v>ü</v>
      </c>
      <c r="P89" s="90" t="str">
        <f>report!X89</f>
        <v>ü</v>
      </c>
      <c r="Q89" s="90" t="str">
        <f>report!Y89</f>
        <v>ü</v>
      </c>
      <c r="R89" s="90" t="str">
        <f>report!Z89</f>
        <v>ü</v>
      </c>
      <c r="S89" s="90" t="str">
        <f>report!AA89</f>
        <v>ü</v>
      </c>
      <c r="T89" s="90" t="str">
        <f>report!AB89</f>
        <v>ü</v>
      </c>
      <c r="U89" s="90" t="str">
        <f>report!AC89</f>
        <v>ü</v>
      </c>
      <c r="V89" s="91" t="str">
        <f>report!AD89</f>
        <v>ü</v>
      </c>
    </row>
    <row r="90" spans="1:22" s="9" customFormat="1" ht="9.75" customHeight="1">
      <c r="A90" s="127" t="s">
        <v>63</v>
      </c>
      <c r="B90" s="103">
        <f>SUM(report!B90,report!J90)</f>
        <v>222522</v>
      </c>
      <c r="C90" s="102">
        <f>SUM(report!C90,report!K90)</f>
        <v>221024</v>
      </c>
      <c r="D90" s="103">
        <f t="shared" si="4"/>
        <v>-1498</v>
      </c>
      <c r="E90" s="104">
        <f t="shared" si="5"/>
        <v>-0.006731918641752266</v>
      </c>
      <c r="F90" s="103">
        <f>SUM(report!F90,report!N90)</f>
        <v>686697</v>
      </c>
      <c r="G90" s="102">
        <f>SUM(report!G90,report!O90)</f>
        <v>670136</v>
      </c>
      <c r="H90" s="103">
        <f t="shared" si="6"/>
        <v>-16561</v>
      </c>
      <c r="I90" s="104">
        <f t="shared" si="7"/>
        <v>-0.024116895807029914</v>
      </c>
      <c r="J90" s="85" t="s">
        <v>120</v>
      </c>
      <c r="K90" s="90" t="str">
        <f>report!S90</f>
        <v>ü</v>
      </c>
      <c r="L90" s="90" t="str">
        <f>report!T90</f>
        <v>ü</v>
      </c>
      <c r="M90" s="90" t="str">
        <f>report!U90</f>
        <v>ü</v>
      </c>
      <c r="N90" s="90" t="str">
        <f>report!V90</f>
        <v>ü</v>
      </c>
      <c r="O90" s="90" t="str">
        <f>report!W90</f>
        <v>ü</v>
      </c>
      <c r="P90" s="90" t="str">
        <f>report!X90</f>
        <v>ü</v>
      </c>
      <c r="Q90" s="90" t="str">
        <f>report!Y90</f>
        <v>ü</v>
      </c>
      <c r="R90" s="90" t="str">
        <f>report!Z90</f>
        <v>ü</v>
      </c>
      <c r="S90" s="90" t="str">
        <f>report!AA90</f>
        <v>ü</v>
      </c>
      <c r="T90" s="90" t="str">
        <f>report!AB90</f>
        <v>ü</v>
      </c>
      <c r="U90" s="90" t="str">
        <f>report!AC90</f>
        <v>ü</v>
      </c>
      <c r="V90" s="91" t="str">
        <f>report!AD90</f>
        <v>ü</v>
      </c>
    </row>
    <row r="91" spans="1:22" s="9" customFormat="1" ht="9.75" customHeight="1">
      <c r="A91" s="127" t="s">
        <v>64</v>
      </c>
      <c r="B91" s="103">
        <f>SUM(report!B91,report!J91)</f>
        <v>24756</v>
      </c>
      <c r="C91" s="102">
        <f>SUM(report!C91,report!K91)</f>
        <v>19743</v>
      </c>
      <c r="D91" s="103">
        <f t="shared" si="4"/>
        <v>-5013</v>
      </c>
      <c r="E91" s="104">
        <f t="shared" si="5"/>
        <v>-0.2024963645176927</v>
      </c>
      <c r="F91" s="103">
        <f>SUM(report!F91,report!N91)</f>
        <v>84699</v>
      </c>
      <c r="G91" s="102">
        <f>SUM(report!G91,report!O91)</f>
        <v>69221</v>
      </c>
      <c r="H91" s="103">
        <f t="shared" si="6"/>
        <v>-15478</v>
      </c>
      <c r="I91" s="104">
        <f t="shared" si="7"/>
        <v>-0.1827412366143638</v>
      </c>
      <c r="J91" s="85" t="s">
        <v>121</v>
      </c>
      <c r="K91" s="90" t="str">
        <f>report!S91</f>
        <v>ü</v>
      </c>
      <c r="L91" s="90" t="str">
        <f>report!T91</f>
        <v>ü</v>
      </c>
      <c r="M91" s="90" t="str">
        <f>report!U91</f>
        <v>ü</v>
      </c>
      <c r="N91" s="90" t="str">
        <f>report!V91</f>
        <v>ü</v>
      </c>
      <c r="O91" s="90" t="str">
        <f>report!W91</f>
        <v>ü</v>
      </c>
      <c r="P91" s="90" t="str">
        <f>report!X91</f>
        <v>ü</v>
      </c>
      <c r="Q91" s="90" t="str">
        <f>report!Y91</f>
        <v>ü</v>
      </c>
      <c r="R91" s="90" t="str">
        <f>report!Z91</f>
        <v>ü</v>
      </c>
      <c r="S91" s="90" t="str">
        <f>report!AA91</f>
        <v>ü</v>
      </c>
      <c r="T91" s="90" t="str">
        <f>report!AB91</f>
        <v>ü</v>
      </c>
      <c r="U91" s="90" t="str">
        <f>report!AC91</f>
        <v>ü</v>
      </c>
      <c r="V91" s="91" t="str">
        <f>report!AD91</f>
        <v>ü</v>
      </c>
    </row>
    <row r="92" spans="1:22" s="9" customFormat="1" ht="9.75" customHeight="1">
      <c r="A92" s="127" t="s">
        <v>65</v>
      </c>
      <c r="B92" s="103">
        <f>SUM(report!B92,report!J92)</f>
        <v>6882</v>
      </c>
      <c r="C92" s="102">
        <f>SUM(report!C92,report!K92)</f>
        <v>5600</v>
      </c>
      <c r="D92" s="103">
        <f t="shared" si="4"/>
        <v>-1282</v>
      </c>
      <c r="E92" s="104">
        <f t="shared" si="5"/>
        <v>-0.1862830572507992</v>
      </c>
      <c r="F92" s="103">
        <f>SUM(report!F92,report!N92)</f>
        <v>21327</v>
      </c>
      <c r="G92" s="102">
        <f>SUM(report!G92,report!O92)</f>
        <v>17624</v>
      </c>
      <c r="H92" s="103">
        <f t="shared" si="6"/>
        <v>-3703</v>
      </c>
      <c r="I92" s="104">
        <f t="shared" si="7"/>
        <v>-0.1736296713086698</v>
      </c>
      <c r="J92" s="85" t="s">
        <v>122</v>
      </c>
      <c r="K92" s="90" t="str">
        <f>report!S92</f>
        <v>ü</v>
      </c>
      <c r="L92" s="90" t="str">
        <f>report!T92</f>
        <v>ü</v>
      </c>
      <c r="M92" s="90" t="str">
        <f>report!U92</f>
        <v>ü</v>
      </c>
      <c r="N92" s="90" t="str">
        <f>report!V92</f>
        <v>ü</v>
      </c>
      <c r="O92" s="90" t="str">
        <f>report!W92</f>
        <v>ü</v>
      </c>
      <c r="P92" s="90" t="str">
        <f>report!X92</f>
        <v>ü</v>
      </c>
      <c r="Q92" s="90" t="str">
        <f>report!Y92</f>
        <v>ü</v>
      </c>
      <c r="R92" s="90" t="str">
        <f>report!Z92</f>
        <v>ü</v>
      </c>
      <c r="S92" s="90" t="str">
        <f>report!AA92</f>
        <v>ü</v>
      </c>
      <c r="T92" s="90" t="str">
        <f>report!AB92</f>
        <v>ü</v>
      </c>
      <c r="U92" s="90" t="str">
        <f>report!AC92</f>
        <v>ü</v>
      </c>
      <c r="V92" s="91" t="str">
        <f>report!AD92</f>
        <v>ü</v>
      </c>
    </row>
    <row r="93" spans="1:22" s="9" customFormat="1" ht="9.75" customHeight="1">
      <c r="A93" s="127" t="s">
        <v>66</v>
      </c>
      <c r="B93" s="103">
        <f>SUM(report!B93,report!J93)</f>
        <v>157071</v>
      </c>
      <c r="C93" s="102">
        <f>SUM(report!C93,report!K93)</f>
        <v>155676</v>
      </c>
      <c r="D93" s="103">
        <f t="shared" si="4"/>
        <v>-1395</v>
      </c>
      <c r="E93" s="104">
        <f t="shared" si="5"/>
        <v>-0.008881333919055767</v>
      </c>
      <c r="F93" s="103">
        <f>SUM(report!F93,report!N93)</f>
        <v>627591</v>
      </c>
      <c r="G93" s="102">
        <f>SUM(report!G93,report!O93)</f>
        <v>604146</v>
      </c>
      <c r="H93" s="103">
        <f t="shared" si="6"/>
        <v>-23445</v>
      </c>
      <c r="I93" s="104">
        <f t="shared" si="7"/>
        <v>-0.0373571322724513</v>
      </c>
      <c r="J93" s="85" t="s">
        <v>82</v>
      </c>
      <c r="K93" s="90" t="str">
        <f>report!S93</f>
        <v>ü</v>
      </c>
      <c r="L93" s="90" t="str">
        <f>report!T93</f>
        <v>ü</v>
      </c>
      <c r="M93" s="90" t="str">
        <f>report!U93</f>
        <v>ü</v>
      </c>
      <c r="N93" s="90" t="str">
        <f>report!V93</f>
        <v>ü</v>
      </c>
      <c r="O93" s="90" t="str">
        <f>report!W93</f>
        <v>ü</v>
      </c>
      <c r="P93" s="90" t="str">
        <f>report!X93</f>
        <v>ü</v>
      </c>
      <c r="Q93" s="90" t="str">
        <f>report!Y93</f>
        <v>ü</v>
      </c>
      <c r="R93" s="90" t="str">
        <f>report!Z93</f>
        <v>ü</v>
      </c>
      <c r="S93" s="90" t="str">
        <f>report!AA93</f>
        <v>ü</v>
      </c>
      <c r="T93" s="90" t="str">
        <f>report!AB93</f>
        <v>ü</v>
      </c>
      <c r="U93" s="90" t="str">
        <f>report!AC93</f>
        <v>ü</v>
      </c>
      <c r="V93" s="91" t="str">
        <f>report!AD93</f>
        <v>ü</v>
      </c>
    </row>
    <row r="94" spans="1:22" s="9" customFormat="1" ht="9.75" customHeight="1">
      <c r="A94" s="127" t="s">
        <v>67</v>
      </c>
      <c r="B94" s="103">
        <f>SUM(report!B94,report!J94)</f>
        <v>84998</v>
      </c>
      <c r="C94" s="102">
        <f>SUM(report!C94,report!K94)</f>
        <v>77798</v>
      </c>
      <c r="D94" s="103">
        <f t="shared" si="4"/>
        <v>-7200</v>
      </c>
      <c r="E94" s="104">
        <f t="shared" si="5"/>
        <v>-0.08470787547942304</v>
      </c>
      <c r="F94" s="103">
        <f>SUM(report!F94,report!N94)</f>
        <v>276023</v>
      </c>
      <c r="G94" s="102">
        <f>SUM(report!G94,report!O94)</f>
        <v>262879</v>
      </c>
      <c r="H94" s="103">
        <f t="shared" si="6"/>
        <v>-13144</v>
      </c>
      <c r="I94" s="104">
        <f t="shared" si="7"/>
        <v>-0.047619220137452345</v>
      </c>
      <c r="J94" s="85" t="s">
        <v>92</v>
      </c>
      <c r="K94" s="90" t="str">
        <f>report!S94</f>
        <v>ü</v>
      </c>
      <c r="L94" s="90" t="str">
        <f>report!T94</f>
        <v>ü</v>
      </c>
      <c r="M94" s="90" t="str">
        <f>report!U94</f>
        <v>ü</v>
      </c>
      <c r="N94" s="90" t="str">
        <f>report!V94</f>
        <v>ü</v>
      </c>
      <c r="O94" s="90" t="str">
        <f>report!W94</f>
        <v>ü</v>
      </c>
      <c r="P94" s="90" t="str">
        <f>report!X94</f>
        <v>ü</v>
      </c>
      <c r="Q94" s="90" t="str">
        <f>report!Y94</f>
        <v>ü</v>
      </c>
      <c r="R94" s="90" t="str">
        <f>report!Z94</f>
        <v>ü</v>
      </c>
      <c r="S94" s="90" t="str">
        <f>report!AA94</f>
        <v>ü</v>
      </c>
      <c r="T94" s="90" t="str">
        <f>report!AB94</f>
        <v>ü</v>
      </c>
      <c r="U94" s="90" t="str">
        <f>report!AC94</f>
        <v>ü</v>
      </c>
      <c r="V94" s="91" t="str">
        <f>report!AD94</f>
        <v>ü</v>
      </c>
    </row>
    <row r="95" spans="1:22" ht="9.75" customHeight="1">
      <c r="A95" s="127" t="s">
        <v>68</v>
      </c>
      <c r="B95" s="103">
        <f>SUM(report!B95,report!J95)</f>
        <v>13889</v>
      </c>
      <c r="C95" s="102">
        <f>SUM(report!C95,report!K95)</f>
        <v>14144</v>
      </c>
      <c r="D95" s="103">
        <f t="shared" si="4"/>
        <v>255</v>
      </c>
      <c r="E95" s="104">
        <f t="shared" si="5"/>
        <v>0.01835985312117505</v>
      </c>
      <c r="F95" s="103">
        <f>SUM(report!F95,report!N95)</f>
        <v>47067</v>
      </c>
      <c r="G95" s="102">
        <f>SUM(report!G95,report!O95)</f>
        <v>51687</v>
      </c>
      <c r="H95" s="103">
        <f t="shared" si="6"/>
        <v>4620</v>
      </c>
      <c r="I95" s="104">
        <f t="shared" si="7"/>
        <v>0.09815794505704645</v>
      </c>
      <c r="J95" s="85" t="s">
        <v>83</v>
      </c>
      <c r="K95" s="90" t="str">
        <f>report!S95</f>
        <v>ü</v>
      </c>
      <c r="L95" s="90" t="str">
        <f>report!T95</f>
        <v>ü</v>
      </c>
      <c r="M95" s="90" t="str">
        <f>report!U95</f>
        <v>ü</v>
      </c>
      <c r="N95" s="90" t="str">
        <f>report!V95</f>
        <v>ü</v>
      </c>
      <c r="O95" s="90" t="str">
        <f>report!W95</f>
        <v>ü</v>
      </c>
      <c r="P95" s="90" t="str">
        <f>report!X95</f>
        <v>ü</v>
      </c>
      <c r="Q95" s="90" t="str">
        <f>report!Y95</f>
        <v>ü</v>
      </c>
      <c r="R95" s="90" t="str">
        <f>report!Z95</f>
        <v>ü</v>
      </c>
      <c r="S95" s="90" t="str">
        <f>report!AA95</f>
        <v>ü</v>
      </c>
      <c r="T95" s="90" t="str">
        <f>report!AB95</f>
        <v>ü</v>
      </c>
      <c r="U95" s="90" t="str">
        <f>report!AC95</f>
        <v>ü</v>
      </c>
      <c r="V95" s="91" t="str">
        <f>report!AD95</f>
        <v>ü</v>
      </c>
    </row>
    <row r="96" spans="1:22" ht="9.75" customHeight="1">
      <c r="A96" s="127" t="s">
        <v>69</v>
      </c>
      <c r="B96" s="103">
        <f>SUM(report!B96,report!J96)</f>
        <v>106711</v>
      </c>
      <c r="C96" s="102">
        <f>SUM(report!C96,report!K96)</f>
        <v>106422</v>
      </c>
      <c r="D96" s="103">
        <f t="shared" si="4"/>
        <v>-289</v>
      </c>
      <c r="E96" s="104">
        <f t="shared" si="5"/>
        <v>-0.0027082493838498367</v>
      </c>
      <c r="F96" s="103">
        <f>SUM(report!F96,report!N96)</f>
        <v>310011</v>
      </c>
      <c r="G96" s="102">
        <f>SUM(report!G96,report!O96)</f>
        <v>307153</v>
      </c>
      <c r="H96" s="103">
        <f t="shared" si="6"/>
        <v>-2858</v>
      </c>
      <c r="I96" s="104">
        <f t="shared" si="7"/>
        <v>-0.009219027711919847</v>
      </c>
      <c r="J96" s="85" t="s">
        <v>84</v>
      </c>
      <c r="K96" s="90" t="str">
        <f>report!S96</f>
        <v>ü</v>
      </c>
      <c r="L96" s="90" t="str">
        <f>report!T96</f>
        <v>ü</v>
      </c>
      <c r="M96" s="90" t="str">
        <f>report!U96</f>
        <v>ü</v>
      </c>
      <c r="N96" s="90" t="str">
        <f>report!V96</f>
        <v>ü</v>
      </c>
      <c r="O96" s="90" t="str">
        <f>report!W96</f>
        <v>ü</v>
      </c>
      <c r="P96" s="90" t="str">
        <f>report!X96</f>
        <v>ü</v>
      </c>
      <c r="Q96" s="90" t="str">
        <f>report!Y96</f>
        <v>ü</v>
      </c>
      <c r="R96" s="90" t="str">
        <f>report!Z96</f>
        <v>ü</v>
      </c>
      <c r="S96" s="90" t="str">
        <f>report!AA96</f>
        <v>ü</v>
      </c>
      <c r="T96" s="90" t="str">
        <f>report!AB96</f>
        <v>ü</v>
      </c>
      <c r="U96" s="90" t="str">
        <f>report!AC96</f>
        <v>ü</v>
      </c>
      <c r="V96" s="91" t="str">
        <f>report!AD96</f>
        <v>ü</v>
      </c>
    </row>
    <row r="97" spans="1:22" ht="9.75" customHeight="1">
      <c r="A97" s="127" t="s">
        <v>70</v>
      </c>
      <c r="B97" s="103">
        <f>SUM(report!B97,report!J97)</f>
        <v>1201936</v>
      </c>
      <c r="C97" s="102">
        <f>SUM(report!C97,report!K97)</f>
        <v>1247333</v>
      </c>
      <c r="D97" s="103">
        <f t="shared" si="4"/>
        <v>45397</v>
      </c>
      <c r="E97" s="104">
        <f t="shared" si="5"/>
        <v>0.03776989789805785</v>
      </c>
      <c r="F97" s="103">
        <f>SUM(report!F97,report!N97)</f>
        <v>3428193</v>
      </c>
      <c r="G97" s="102">
        <f>SUM(report!G97,report!O97)</f>
        <v>3635443</v>
      </c>
      <c r="H97" s="103">
        <f t="shared" si="6"/>
        <v>207250</v>
      </c>
      <c r="I97" s="104">
        <f t="shared" si="7"/>
        <v>0.06045458934196524</v>
      </c>
      <c r="J97" s="85" t="s">
        <v>85</v>
      </c>
      <c r="K97" s="90" t="str">
        <f>report!S97</f>
        <v>ü</v>
      </c>
      <c r="L97" s="90" t="str">
        <f>report!T97</f>
        <v>ü</v>
      </c>
      <c r="M97" s="90" t="str">
        <f>report!U97</f>
        <v>ü</v>
      </c>
      <c r="N97" s="90" t="str">
        <f>report!V97</f>
        <v>ü</v>
      </c>
      <c r="O97" s="90" t="str">
        <f>report!W97</f>
        <v>ü</v>
      </c>
      <c r="P97" s="90" t="str">
        <f>report!X97</f>
        <v>ü</v>
      </c>
      <c r="Q97" s="90" t="str">
        <f>report!Y97</f>
        <v>ü</v>
      </c>
      <c r="R97" s="90" t="str">
        <f>report!Z97</f>
        <v>ü</v>
      </c>
      <c r="S97" s="90" t="str">
        <f>report!AA97</f>
        <v>ü</v>
      </c>
      <c r="T97" s="90" t="str">
        <f>report!AB97</f>
        <v>ü</v>
      </c>
      <c r="U97" s="90" t="str">
        <f>report!AC97</f>
        <v>ü</v>
      </c>
      <c r="V97" s="91" t="str">
        <f>report!AD97</f>
        <v>ü</v>
      </c>
    </row>
    <row r="98" spans="1:22" ht="9.75" customHeight="1">
      <c r="A98" s="128" t="s">
        <v>71</v>
      </c>
      <c r="B98" s="130">
        <f>SUM(report!B98,report!J98)</f>
        <v>17456</v>
      </c>
      <c r="C98" s="132">
        <f>SUM(report!C98,report!K98)</f>
        <v>18306</v>
      </c>
      <c r="D98" s="130">
        <f t="shared" si="4"/>
        <v>850</v>
      </c>
      <c r="E98" s="131">
        <f t="shared" si="5"/>
        <v>0.04869385884509625</v>
      </c>
      <c r="F98" s="130">
        <f>SUM(report!F98,report!N98)</f>
        <v>46734</v>
      </c>
      <c r="G98" s="132">
        <f>SUM(report!G98,report!O98)</f>
        <v>48578</v>
      </c>
      <c r="H98" s="130">
        <f t="shared" si="6"/>
        <v>1844</v>
      </c>
      <c r="I98" s="131">
        <f t="shared" si="7"/>
        <v>0.03945735438866782</v>
      </c>
      <c r="J98" s="85" t="s">
        <v>86</v>
      </c>
      <c r="K98" s="90" t="str">
        <f>report!S98</f>
        <v>ü</v>
      </c>
      <c r="L98" s="90" t="str">
        <f>report!T98</f>
        <v>ü</v>
      </c>
      <c r="M98" s="90" t="str">
        <f>report!U98</f>
        <v>ü</v>
      </c>
      <c r="N98" s="90" t="str">
        <f>report!V98</f>
        <v>ü</v>
      </c>
      <c r="O98" s="90" t="str">
        <f>report!W98</f>
        <v>ü</v>
      </c>
      <c r="P98" s="90" t="str">
        <f>report!X98</f>
        <v>ü</v>
      </c>
      <c r="Q98" s="90" t="str">
        <f>report!Y98</f>
        <v>ü</v>
      </c>
      <c r="R98" s="90" t="str">
        <f>report!Z98</f>
        <v>ü</v>
      </c>
      <c r="S98" s="90" t="str">
        <f>report!AA98</f>
        <v>ü</v>
      </c>
      <c r="T98" s="90" t="str">
        <f>report!AB98</f>
        <v>ü</v>
      </c>
      <c r="U98" s="90" t="str">
        <f>report!AC98</f>
        <v>ü</v>
      </c>
      <c r="V98" s="91" t="str">
        <f>report!AD98</f>
        <v>ü</v>
      </c>
    </row>
    <row r="99" spans="1:22" ht="9.75" customHeight="1">
      <c r="A99" s="129" t="s">
        <v>72</v>
      </c>
      <c r="B99" s="113">
        <f>SUM(B78:B98)</f>
        <v>2625015</v>
      </c>
      <c r="C99" s="113">
        <f>SUM(C78:C98)</f>
        <v>2579077</v>
      </c>
      <c r="D99" s="111">
        <f>IF(C99&gt;0,C99-B99,0)</f>
        <v>-45938</v>
      </c>
      <c r="E99" s="112">
        <f>IF(B99&gt;0,C99/B99-1,C99)</f>
        <v>-0.01750009047567347</v>
      </c>
      <c r="F99" s="111">
        <f>SUM(F78:F98)</f>
        <v>8313258</v>
      </c>
      <c r="G99" s="111">
        <f>SUM(G78:G98)</f>
        <v>8294612</v>
      </c>
      <c r="H99" s="111">
        <f>IF(G99&gt;0,G99-F99,0)</f>
        <v>-18646</v>
      </c>
      <c r="I99" s="112">
        <f>IF(F99&gt;0,G99/F99-1,G99)</f>
        <v>-0.0022429232919272124</v>
      </c>
      <c r="J99" s="85" t="s">
        <v>105</v>
      </c>
      <c r="K99" s="90" t="str">
        <f>report!S99</f>
        <v>ü</v>
      </c>
      <c r="L99" s="90" t="str">
        <f>report!T99</f>
        <v>ü</v>
      </c>
      <c r="M99" s="90" t="str">
        <f>report!U99</f>
        <v>ü</v>
      </c>
      <c r="N99" s="90" t="str">
        <f>report!V99</f>
        <v>ü</v>
      </c>
      <c r="O99" s="90" t="str">
        <f>report!W99</f>
        <v>ü</v>
      </c>
      <c r="P99" s="90" t="str">
        <f>report!X99</f>
        <v>ü</v>
      </c>
      <c r="Q99" s="90" t="str">
        <f>report!Y99</f>
        <v>ü</v>
      </c>
      <c r="R99" s="90" t="str">
        <f>report!Z99</f>
        <v>ü</v>
      </c>
      <c r="S99" s="90" t="str">
        <f>report!AA99</f>
        <v>ü</v>
      </c>
      <c r="T99" s="90" t="str">
        <f>report!AB99</f>
        <v>ü</v>
      </c>
      <c r="U99" s="90" t="str">
        <f>report!AC99</f>
        <v>ü</v>
      </c>
      <c r="V99" s="91" t="str">
        <f>report!AD99</f>
        <v>ü</v>
      </c>
    </row>
    <row r="100" spans="1:22" ht="9.75" customHeight="1">
      <c r="A100" s="153" t="s">
        <v>73</v>
      </c>
      <c r="B100" s="155">
        <f>B68</f>
        <v>1605694</v>
      </c>
      <c r="C100" s="154">
        <f>C68</f>
        <v>1479137</v>
      </c>
      <c r="D100" s="155">
        <f>IF(C100&gt;0,C100-B100,0)</f>
        <v>-126557</v>
      </c>
      <c r="E100" s="156">
        <f t="shared" si="5"/>
        <v>-0.07881763274945286</v>
      </c>
      <c r="F100" s="155">
        <f>F68</f>
        <v>5478502</v>
      </c>
      <c r="G100" s="155">
        <f>G68</f>
        <v>4985995</v>
      </c>
      <c r="H100" s="155">
        <f>IF(G100&gt;0,G100-F100,0)</f>
        <v>-492507</v>
      </c>
      <c r="I100" s="156">
        <f t="shared" si="7"/>
        <v>-0.08989811448457996</v>
      </c>
      <c r="J100" s="114" t="s">
        <v>87</v>
      </c>
      <c r="K100" s="90" t="str">
        <f>report!S100</f>
        <v>ü</v>
      </c>
      <c r="L100" s="90" t="str">
        <f>report!T100</f>
        <v>ü</v>
      </c>
      <c r="M100" s="90" t="str">
        <f>report!U100</f>
        <v>ü</v>
      </c>
      <c r="N100" s="90" t="str">
        <f>report!V100</f>
        <v>ü</v>
      </c>
      <c r="O100" s="90" t="str">
        <f>report!W100</f>
        <v>ü</v>
      </c>
      <c r="P100" s="90" t="str">
        <f>report!X100</f>
        <v>ü</v>
      </c>
      <c r="Q100" s="90" t="str">
        <f>report!Y100</f>
        <v>ü</v>
      </c>
      <c r="R100" s="90" t="str">
        <f>report!Z100</f>
        <v>ü</v>
      </c>
      <c r="S100" s="90" t="str">
        <f>report!AA100</f>
        <v>ü</v>
      </c>
      <c r="T100" s="90" t="str">
        <f>report!AB100</f>
        <v>ü</v>
      </c>
      <c r="U100" s="90" t="str">
        <f>report!AC100</f>
        <v>ü</v>
      </c>
      <c r="V100" s="91" t="str">
        <f>report!AD100</f>
        <v>ü</v>
      </c>
    </row>
    <row r="101" spans="1:22" ht="12.75">
      <c r="A101" s="152" t="s">
        <v>111</v>
      </c>
      <c r="B101" s="111">
        <f>SUM(B99:B100)</f>
        <v>4230709</v>
      </c>
      <c r="C101" s="113">
        <f>SUM(C99:C100)</f>
        <v>4058214</v>
      </c>
      <c r="D101" s="111">
        <f>IF(C101&gt;0,C101-B101,0)</f>
        <v>-172495</v>
      </c>
      <c r="E101" s="112">
        <f>IF(B101&gt;0,C101/B101-1,C101)</f>
        <v>-0.04077212590135604</v>
      </c>
      <c r="F101" s="113">
        <f>SUM(F99:F100)</f>
        <v>13791760</v>
      </c>
      <c r="G101" s="113">
        <f>SUM(G99:G100)</f>
        <v>13280607</v>
      </c>
      <c r="H101" s="111">
        <f>IF(G101&gt;0,G101-F101,0)</f>
        <v>-511153</v>
      </c>
      <c r="I101" s="112">
        <f>IF(F101&gt;0,G101/F101-1,G101)</f>
        <v>-0.037062202358509766</v>
      </c>
      <c r="J101" s="114" t="s">
        <v>93</v>
      </c>
      <c r="K101" s="90" t="str">
        <f>report!S101</f>
        <v>ü</v>
      </c>
      <c r="L101" s="90" t="str">
        <f>report!T101</f>
        <v>ü</v>
      </c>
      <c r="M101" s="90" t="str">
        <f>report!U101</f>
        <v>ü</v>
      </c>
      <c r="N101" s="90" t="str">
        <f>report!V101</f>
        <v>ü</v>
      </c>
      <c r="O101" s="90" t="str">
        <f>report!W101</f>
        <v>ü</v>
      </c>
      <c r="P101" s="90" t="str">
        <f>report!X101</f>
        <v>ü</v>
      </c>
      <c r="Q101" s="90" t="str">
        <f>report!Y101</f>
        <v>ü</v>
      </c>
      <c r="R101" s="90" t="str">
        <f>report!Z101</f>
        <v>ü</v>
      </c>
      <c r="S101" s="90" t="str">
        <f>report!AA101</f>
        <v>ü</v>
      </c>
      <c r="T101" s="90" t="str">
        <f>report!AB101</f>
        <v>ü</v>
      </c>
      <c r="U101" s="90" t="str">
        <f>report!AC101</f>
        <v>ü</v>
      </c>
      <c r="V101" s="91" t="str">
        <f>report!AD101</f>
        <v>ü</v>
      </c>
    </row>
    <row r="102" spans="1:22" ht="12.75">
      <c r="A102" s="133"/>
      <c r="B102" s="134"/>
      <c r="C102" s="134"/>
      <c r="D102" s="134"/>
      <c r="E102" s="135"/>
      <c r="F102" s="134"/>
      <c r="G102" s="134"/>
      <c r="H102" s="134"/>
      <c r="I102" s="136"/>
      <c r="J102" s="114" t="s">
        <v>104</v>
      </c>
      <c r="K102" s="90" t="str">
        <f>report!S102</f>
        <v>ü</v>
      </c>
      <c r="L102" s="90" t="str">
        <f>report!T102</f>
        <v>ü</v>
      </c>
      <c r="M102" s="90" t="str">
        <f>report!U102</f>
        <v>ü</v>
      </c>
      <c r="N102" s="90" t="str">
        <f>report!V102</f>
        <v>ü</v>
      </c>
      <c r="O102" s="90" t="str">
        <f>report!W102</f>
        <v>ü</v>
      </c>
      <c r="P102" s="90" t="str">
        <f>report!X102</f>
        <v>ü</v>
      </c>
      <c r="Q102" s="90" t="str">
        <f>report!Y102</f>
        <v>ü</v>
      </c>
      <c r="R102" s="90" t="str">
        <f>report!Z102</f>
        <v>ü</v>
      </c>
      <c r="S102" s="90" t="str">
        <f>report!AA102</f>
        <v>ü</v>
      </c>
      <c r="T102" s="90" t="str">
        <f>report!AB102</f>
        <v>ü</v>
      </c>
      <c r="U102" s="90" t="str">
        <f>report!AC102</f>
        <v>ü</v>
      </c>
      <c r="V102" s="91" t="str">
        <f>report!AD102</f>
        <v>ü</v>
      </c>
    </row>
    <row r="103" spans="1:22" ht="12.75">
      <c r="A103" s="133"/>
      <c r="B103" s="134"/>
      <c r="C103" s="134"/>
      <c r="D103" s="134"/>
      <c r="E103" s="135"/>
      <c r="F103" s="134"/>
      <c r="G103" s="134"/>
      <c r="H103" s="134"/>
      <c r="I103" s="136"/>
      <c r="J103" s="114" t="s">
        <v>95</v>
      </c>
      <c r="K103" s="90" t="str">
        <f>report!S103</f>
        <v>ü</v>
      </c>
      <c r="L103" s="90" t="str">
        <f>report!T103</f>
        <v>ü</v>
      </c>
      <c r="M103" s="90" t="str">
        <f>report!U103</f>
        <v>ü</v>
      </c>
      <c r="N103" s="90" t="str">
        <f>report!V103</f>
        <v>ü</v>
      </c>
      <c r="O103" s="90" t="str">
        <f>report!W103</f>
        <v>ü</v>
      </c>
      <c r="P103" s="90" t="str">
        <f>report!X103</f>
        <v>ü</v>
      </c>
      <c r="Q103" s="90" t="str">
        <f>report!Y103</f>
        <v>ü</v>
      </c>
      <c r="R103" s="90" t="str">
        <f>report!Z103</f>
        <v>ü</v>
      </c>
      <c r="S103" s="90" t="str">
        <f>report!AA103</f>
        <v>ü</v>
      </c>
      <c r="T103" s="90" t="str">
        <f>report!AB103</f>
        <v>ü</v>
      </c>
      <c r="U103" s="90" t="str">
        <f>report!AC103</f>
        <v>ü</v>
      </c>
      <c r="V103" s="91" t="str">
        <f>report!AD103</f>
        <v>ü</v>
      </c>
    </row>
    <row r="104" spans="1:22" ht="12.75">
      <c r="A104" s="133"/>
      <c r="B104" s="134"/>
      <c r="C104" s="134"/>
      <c r="D104" s="134"/>
      <c r="E104" s="135"/>
      <c r="F104" s="134"/>
      <c r="G104" s="134"/>
      <c r="H104" s="134"/>
      <c r="I104" s="136"/>
      <c r="J104" s="114" t="s">
        <v>94</v>
      </c>
      <c r="K104" s="90" t="str">
        <f>report!S104</f>
        <v>ü</v>
      </c>
      <c r="L104" s="90" t="str">
        <f>report!T104</f>
        <v>ü</v>
      </c>
      <c r="M104" s="90" t="str">
        <f>report!U104</f>
        <v>ü</v>
      </c>
      <c r="N104" s="90" t="str">
        <f>report!V104</f>
        <v>ü</v>
      </c>
      <c r="O104" s="90" t="str">
        <f>report!W104</f>
        <v>ü</v>
      </c>
      <c r="P104" s="90" t="str">
        <f>report!X104</f>
        <v>ü</v>
      </c>
      <c r="Q104" s="90" t="str">
        <f>report!Y104</f>
        <v>ü</v>
      </c>
      <c r="R104" s="90" t="str">
        <f>report!Z104</f>
        <v>ü</v>
      </c>
      <c r="S104" s="90" t="str">
        <f>report!AA104</f>
        <v>ü</v>
      </c>
      <c r="T104" s="90" t="str">
        <f>report!AB104</f>
        <v>ü</v>
      </c>
      <c r="U104" s="90" t="str">
        <f>report!AC104</f>
        <v>ü</v>
      </c>
      <c r="V104" s="91" t="str">
        <f>report!AD104</f>
        <v>ü</v>
      </c>
    </row>
    <row r="105" spans="1:22" ht="12.75">
      <c r="A105" s="133"/>
      <c r="B105" s="134"/>
      <c r="C105" s="134"/>
      <c r="D105" s="134"/>
      <c r="E105" s="135"/>
      <c r="F105" s="134"/>
      <c r="G105" s="134"/>
      <c r="H105" s="134"/>
      <c r="I105" s="136"/>
      <c r="J105" s="114" t="s">
        <v>96</v>
      </c>
      <c r="K105" s="90" t="str">
        <f>report!S105</f>
        <v>ü</v>
      </c>
      <c r="L105" s="90" t="str">
        <f>report!T105</f>
        <v>ü</v>
      </c>
      <c r="M105" s="90" t="str">
        <f>report!U105</f>
        <v>ü</v>
      </c>
      <c r="N105" s="90" t="str">
        <f>report!V105</f>
        <v>ü</v>
      </c>
      <c r="O105" s="90" t="str">
        <f>report!W105</f>
        <v>ü</v>
      </c>
      <c r="P105" s="90" t="str">
        <f>report!X105</f>
        <v>ü</v>
      </c>
      <c r="Q105" s="90" t="str">
        <f>report!Y105</f>
        <v>ü</v>
      </c>
      <c r="R105" s="90" t="str">
        <f>report!Z105</f>
        <v>ü</v>
      </c>
      <c r="S105" s="90" t="str">
        <f>report!AA105</f>
        <v>ü</v>
      </c>
      <c r="T105" s="90" t="str">
        <f>report!AB105</f>
        <v>ü</v>
      </c>
      <c r="U105" s="90" t="str">
        <f>report!AC105</f>
        <v>ü</v>
      </c>
      <c r="V105" s="91" t="str">
        <f>report!AD105</f>
        <v>ü</v>
      </c>
    </row>
    <row r="106" spans="1:22" ht="12.75">
      <c r="A106" s="133"/>
      <c r="B106" s="134"/>
      <c r="C106" s="134"/>
      <c r="D106" s="134"/>
      <c r="E106" s="135"/>
      <c r="F106" s="134"/>
      <c r="G106" s="134"/>
      <c r="H106" s="134"/>
      <c r="I106" s="136"/>
      <c r="J106" s="114" t="s">
        <v>97</v>
      </c>
      <c r="K106" s="90" t="str">
        <f>report!S106</f>
        <v>ü</v>
      </c>
      <c r="L106" s="90" t="str">
        <f>report!T106</f>
        <v>ü</v>
      </c>
      <c r="M106" s="90" t="str">
        <f>report!U106</f>
        <v>ü</v>
      </c>
      <c r="N106" s="90" t="str">
        <f>report!V106</f>
        <v>ü</v>
      </c>
      <c r="O106" s="90" t="str">
        <f>report!W106</f>
        <v>ü</v>
      </c>
      <c r="P106" s="90" t="str">
        <f>report!X106</f>
        <v>ü</v>
      </c>
      <c r="Q106" s="90" t="str">
        <f>report!Y106</f>
        <v>ü</v>
      </c>
      <c r="R106" s="90" t="str">
        <f>report!Z106</f>
        <v>ü</v>
      </c>
      <c r="S106" s="90" t="str">
        <f>report!AA106</f>
        <v>ü</v>
      </c>
      <c r="T106" s="90" t="str">
        <f>report!AB106</f>
        <v>ü</v>
      </c>
      <c r="U106" s="90" t="str">
        <f>report!AC106</f>
        <v>ü</v>
      </c>
      <c r="V106" s="91" t="str">
        <f>report!AD106</f>
        <v>ü</v>
      </c>
    </row>
    <row r="107" spans="1:22" ht="12.75">
      <c r="A107" s="133"/>
      <c r="B107" s="134"/>
      <c r="C107" s="134"/>
      <c r="D107" s="134"/>
      <c r="E107" s="135"/>
      <c r="F107" s="134"/>
      <c r="G107" s="134"/>
      <c r="H107" s="134"/>
      <c r="I107" s="136"/>
      <c r="J107" s="114" t="s">
        <v>88</v>
      </c>
      <c r="K107" s="90" t="str">
        <f>report!S107</f>
        <v>ü</v>
      </c>
      <c r="L107" s="90" t="str">
        <f>report!T107</f>
        <v>ü</v>
      </c>
      <c r="M107" s="90" t="str">
        <f>report!U107</f>
        <v>ü</v>
      </c>
      <c r="N107" s="90" t="str">
        <f>report!V107</f>
        <v>ü</v>
      </c>
      <c r="O107" s="90" t="str">
        <f>report!W107</f>
        <v>ü</v>
      </c>
      <c r="P107" s="90" t="str">
        <f>report!X107</f>
        <v>ü</v>
      </c>
      <c r="Q107" s="90" t="str">
        <f>report!Y107</f>
        <v>ü</v>
      </c>
      <c r="R107" s="90" t="str">
        <f>report!Z107</f>
        <v>ü</v>
      </c>
      <c r="S107" s="90" t="str">
        <f>report!AA107</f>
        <v>ü</v>
      </c>
      <c r="T107" s="90" t="str">
        <f>report!AB107</f>
        <v>ü</v>
      </c>
      <c r="U107" s="90" t="str">
        <f>report!AC107</f>
        <v>ü</v>
      </c>
      <c r="V107" s="91" t="str">
        <f>report!AD107</f>
        <v>ü</v>
      </c>
    </row>
    <row r="108" spans="1:22" ht="12.75">
      <c r="A108" s="133"/>
      <c r="B108" s="134"/>
      <c r="C108" s="134"/>
      <c r="D108" s="134"/>
      <c r="E108" s="135"/>
      <c r="F108" s="134"/>
      <c r="G108" s="134"/>
      <c r="H108" s="134"/>
      <c r="I108" s="136"/>
      <c r="J108" s="114" t="s">
        <v>98</v>
      </c>
      <c r="K108" s="90" t="str">
        <f>report!S108</f>
        <v>ü</v>
      </c>
      <c r="L108" s="90" t="str">
        <f>report!T108</f>
        <v>ü</v>
      </c>
      <c r="M108" s="90" t="str">
        <f>report!U108</f>
        <v>ü</v>
      </c>
      <c r="N108" s="90" t="str">
        <f>report!V108</f>
        <v>ü</v>
      </c>
      <c r="O108" s="90" t="str">
        <f>report!W108</f>
        <v>ü</v>
      </c>
      <c r="P108" s="90" t="str">
        <f>report!X108</f>
        <v>ü</v>
      </c>
      <c r="Q108" s="90" t="str">
        <f>report!Y108</f>
        <v>ü</v>
      </c>
      <c r="R108" s="90" t="str">
        <f>report!Z108</f>
        <v>ü</v>
      </c>
      <c r="S108" s="90" t="str">
        <f>report!AA108</f>
        <v>ü</v>
      </c>
      <c r="T108" s="90" t="str">
        <f>report!AB108</f>
        <v>ü</v>
      </c>
      <c r="U108" s="90" t="str">
        <f>report!AC108</f>
        <v>ü</v>
      </c>
      <c r="V108" s="91" t="str">
        <f>report!AD108</f>
        <v>ü</v>
      </c>
    </row>
    <row r="109" spans="1:22" ht="12.75">
      <c r="A109" s="133"/>
      <c r="B109" s="134"/>
      <c r="C109" s="134"/>
      <c r="D109" s="134"/>
      <c r="E109" s="135"/>
      <c r="F109" s="134"/>
      <c r="G109" s="134"/>
      <c r="H109" s="134"/>
      <c r="I109" s="136"/>
      <c r="J109" s="115" t="s">
        <v>99</v>
      </c>
      <c r="K109" s="92" t="str">
        <f>report!S109</f>
        <v>ü</v>
      </c>
      <c r="L109" s="92" t="str">
        <f>report!T109</f>
        <v>ü</v>
      </c>
      <c r="M109" s="92" t="str">
        <f>report!U109</f>
        <v>ü</v>
      </c>
      <c r="N109" s="92" t="str">
        <f>report!V109</f>
        <v>ü</v>
      </c>
      <c r="O109" s="92" t="str">
        <f>report!W109</f>
        <v>ü</v>
      </c>
      <c r="P109" s="92" t="str">
        <f>report!X109</f>
        <v>ü</v>
      </c>
      <c r="Q109" s="92" t="str">
        <f>report!Y109</f>
        <v>ü</v>
      </c>
      <c r="R109" s="92" t="str">
        <f>report!Z109</f>
        <v>ü</v>
      </c>
      <c r="S109" s="92" t="str">
        <f>report!AA109</f>
        <v>ü</v>
      </c>
      <c r="T109" s="92" t="str">
        <f>report!AB109</f>
        <v>ü</v>
      </c>
      <c r="U109" s="92" t="str">
        <f>report!AC109</f>
        <v>ü</v>
      </c>
      <c r="V109" s="93" t="str">
        <f>report!AD109</f>
        <v>ü</v>
      </c>
    </row>
    <row r="110" spans="1:9" ht="12.75">
      <c r="A110" s="56"/>
      <c r="B110" s="57"/>
      <c r="C110" s="58"/>
      <c r="D110" s="58"/>
      <c r="E110" s="59"/>
      <c r="F110" s="58"/>
      <c r="G110" s="58"/>
      <c r="H110" s="58"/>
      <c r="I110" s="59"/>
    </row>
  </sheetData>
  <mergeCells count="20">
    <mergeCell ref="J1:V4"/>
    <mergeCell ref="J73:V76"/>
    <mergeCell ref="B2:I2"/>
    <mergeCell ref="B3:I3"/>
    <mergeCell ref="B1:I1"/>
    <mergeCell ref="B4:E4"/>
    <mergeCell ref="F4:I4"/>
    <mergeCell ref="B51:I51"/>
    <mergeCell ref="B52:E52"/>
    <mergeCell ref="F52:I52"/>
    <mergeCell ref="A1:A5"/>
    <mergeCell ref="A73:A77"/>
    <mergeCell ref="B73:I73"/>
    <mergeCell ref="B74:I74"/>
    <mergeCell ref="B75:I75"/>
    <mergeCell ref="B76:E76"/>
    <mergeCell ref="F76:I76"/>
    <mergeCell ref="A49:A53"/>
    <mergeCell ref="B49:I49"/>
    <mergeCell ref="B50:I50"/>
  </mergeCells>
  <printOptions horizontalCentered="1"/>
  <pageMargins left="0.1968503937007874" right="0.1968503937007874" top="0.7480314960629921" bottom="0.5511811023622047" header="0.2362204724409449" footer="0.1968503937007874"/>
  <pageSetup horizontalDpi="600" verticalDpi="600" orientation="landscape" paperSize="9" scale="95" r:id="rId1"/>
  <headerFooter alignWithMargins="0">
    <oddHeader>&amp;C&amp;"Arial,Grassetto"Regione Siciliana&amp;"Arial,Normale"
Assessorato Turismo - Osservatorio Turistico</oddHeader>
    <oddFooter>&amp;L&amp;"Arial,Normale"Dati aggiornati al &amp;D
In caso di utilizzo dei dati, pregasi citare la fonte&amp;R&amp;"Arial,Normale"Pag. &amp;P di &amp;N</oddFooter>
  </headerFooter>
  <rowBreaks count="2" manualBreakCount="2">
    <brk id="47" max="21" man="1"/>
    <brk id="7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Assessorato Turismo - Osservatorio Turistico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2006-07-14T08:24:18Z</cp:lastPrinted>
  <dcterms:created xsi:type="dcterms:W3CDTF">1998-09-17T16:28:42Z</dcterms:created>
  <dcterms:modified xsi:type="dcterms:W3CDTF">2011-02-02T15:54:48Z</dcterms:modified>
  <cp:category/>
  <cp:version/>
  <cp:contentType/>
  <cp:contentStatus/>
</cp:coreProperties>
</file>