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188" windowWidth="20376" windowHeight="6852" activeTab="8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<sst xmlns="http://schemas.openxmlformats.org/spreadsheetml/2006/main" count="227" uniqueCount="33">
  <si>
    <t>4 stelle</t>
  </si>
  <si>
    <t>3 stelle</t>
  </si>
  <si>
    <t>2 stelle</t>
  </si>
  <si>
    <t>1 stella</t>
  </si>
  <si>
    <t>Bed &amp; Breakfast</t>
  </si>
  <si>
    <t>Totale Generale</t>
  </si>
  <si>
    <t>Totale alberghiero</t>
  </si>
  <si>
    <t>Totale extralberghiero</t>
  </si>
  <si>
    <t>var.%</t>
  </si>
  <si>
    <t>numero esercizi</t>
  </si>
  <si>
    <t>posti letto</t>
  </si>
  <si>
    <t>Altri esercizi</t>
  </si>
  <si>
    <t>R.T.A.</t>
  </si>
  <si>
    <t xml:space="preserve"> </t>
  </si>
  <si>
    <t>Alloggi in affitto in forma imprenditoriale</t>
  </si>
  <si>
    <t>Camping e Villaggi turistici</t>
  </si>
  <si>
    <t>Agriturismi e Turismo rurale</t>
  </si>
  <si>
    <t>Categoria di esercizio</t>
  </si>
  <si>
    <t xml:space="preserve">CONSISTENZA RICETTIVA </t>
  </si>
  <si>
    <t>Fonte: Dipartimento Turismo, Sport e Spettacolo - Osservatorio Turistico - Elaborazione su dati Istat</t>
  </si>
  <si>
    <t>CONSISTENZA RICETTIVA</t>
  </si>
  <si>
    <t>5 stelle e 5 stelle lusso</t>
  </si>
  <si>
    <t>-</t>
  </si>
  <si>
    <t>SICILIA - anni 2011-2012</t>
  </si>
  <si>
    <t>Provincia di Siracusa - anni 2011-2012</t>
  </si>
  <si>
    <t>Provincia di Ragusa - anni 2011-2012</t>
  </si>
  <si>
    <t>Provincia di Messina - anni 2011-2012</t>
  </si>
  <si>
    <t>Provincia di Enna - anni 2011-2012</t>
  </si>
  <si>
    <t>Provincia di Catania - anni 2011-2012</t>
  </si>
  <si>
    <t>Provincia di Caltanissetta - anni 2011-2012</t>
  </si>
  <si>
    <t>Provincia di Agrigento -anni 2011-2012</t>
  </si>
  <si>
    <t>Provincia di Palermo - anni 2011-2012</t>
  </si>
  <si>
    <t>Provincia di Trapani - anni 2011-2012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</si>
</sst>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3" fontId="0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65" fontId="1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6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8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5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4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1027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30</v>
      </c>
      <c r="B2" s="15"/>
      <c r="C2" s="15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2">
        <v>2</v>
      </c>
      <c r="C5" s="32">
        <v>2</v>
      </c>
      <c r="D5" s="31" t="s">
        <v>22</v>
      </c>
      <c r="E5" s="32">
        <v>523</v>
      </c>
      <c r="F5" s="32">
        <v>523</v>
      </c>
      <c r="G5" s="31" t="s">
        <v>22</v>
      </c>
    </row>
    <row r="6" spans="1:7" ht="12.75">
      <c r="A6" s="2" t="s">
        <v>0</v>
      </c>
      <c r="B6" s="3">
        <v>31</v>
      </c>
      <c r="C6" s="3">
        <v>32</v>
      </c>
      <c r="D6" s="31">
        <f>C6/B6*100-100</f>
        <v>3.225806451612897</v>
      </c>
      <c r="E6" s="3">
        <v>6725</v>
      </c>
      <c r="F6" s="3">
        <v>6768</v>
      </c>
      <c r="G6" s="31">
        <f aca="true" t="shared" si="0" ref="G6:G20">F6/E6*100-100</f>
        <v>0.6394052044609708</v>
      </c>
    </row>
    <row r="7" spans="1:7" ht="12.75">
      <c r="A7" s="2" t="s">
        <v>1</v>
      </c>
      <c r="B7" s="3">
        <v>46</v>
      </c>
      <c r="C7" s="3">
        <v>45</v>
      </c>
      <c r="D7" s="31">
        <f>C7/B7*100-100</f>
        <v>-2.173913043478265</v>
      </c>
      <c r="E7" s="3">
        <v>3564</v>
      </c>
      <c r="F7" s="3">
        <v>3387</v>
      </c>
      <c r="G7" s="31">
        <f t="shared" si="0"/>
        <v>-4.966329966329965</v>
      </c>
    </row>
    <row r="8" spans="1:7" ht="12.75">
      <c r="A8" s="2" t="s">
        <v>2</v>
      </c>
      <c r="B8" s="3">
        <v>18</v>
      </c>
      <c r="C8" s="3">
        <v>16</v>
      </c>
      <c r="D8" s="31">
        <f>C8/B8*100-100</f>
        <v>-11.111111111111114</v>
      </c>
      <c r="E8" s="3">
        <v>445</v>
      </c>
      <c r="F8" s="3">
        <v>410</v>
      </c>
      <c r="G8" s="31">
        <f t="shared" si="0"/>
        <v>-7.865168539325836</v>
      </c>
    </row>
    <row r="9" spans="1:7" ht="12.75">
      <c r="A9" s="2" t="s">
        <v>3</v>
      </c>
      <c r="B9" s="3">
        <v>5</v>
      </c>
      <c r="C9" s="3">
        <v>5</v>
      </c>
      <c r="D9" s="31">
        <f>C9/B9*100-100</f>
        <v>0</v>
      </c>
      <c r="E9" s="3">
        <v>91</v>
      </c>
      <c r="F9" s="3">
        <v>91</v>
      </c>
      <c r="G9" s="31">
        <f t="shared" si="0"/>
        <v>0</v>
      </c>
    </row>
    <row r="10" spans="1:7" ht="12.75">
      <c r="A10" s="2" t="s">
        <v>12</v>
      </c>
      <c r="B10" s="3">
        <v>18</v>
      </c>
      <c r="C10" s="3">
        <v>19</v>
      </c>
      <c r="D10" s="31">
        <f>C10/B10*100-100</f>
        <v>5.555555555555557</v>
      </c>
      <c r="E10" s="3">
        <v>1057</v>
      </c>
      <c r="F10" s="3">
        <v>1225</v>
      </c>
      <c r="G10" s="31">
        <f t="shared" si="0"/>
        <v>15.894039735099327</v>
      </c>
    </row>
    <row r="11" spans="1:7" ht="12.75">
      <c r="A11" s="4" t="s">
        <v>6</v>
      </c>
      <c r="B11" s="5">
        <f>SUM(B5:B10)</f>
        <v>120</v>
      </c>
      <c r="C11" s="5">
        <f>SUM(C5:C10)</f>
        <v>119</v>
      </c>
      <c r="D11" s="21">
        <f aca="true" t="shared" si="1" ref="D11:D20">C11/B11*100-100</f>
        <v>-0.8333333333333286</v>
      </c>
      <c r="E11" s="5">
        <f>SUM(E5:E10)</f>
        <v>12405</v>
      </c>
      <c r="F11" s="5">
        <f>SUM(F5:F10)</f>
        <v>12404</v>
      </c>
      <c r="G11" s="21">
        <f t="shared" si="0"/>
        <v>-0.008061265618692914</v>
      </c>
    </row>
    <row r="12" spans="1:7" ht="12.75">
      <c r="A12" s="14"/>
      <c r="B12" s="14"/>
      <c r="C12" s="14"/>
      <c r="D12" s="21"/>
      <c r="E12" s="14"/>
      <c r="F12" s="3"/>
      <c r="G12" s="20"/>
    </row>
    <row r="13" spans="1:9" ht="12.75">
      <c r="A13" s="2" t="s">
        <v>15</v>
      </c>
      <c r="B13" s="3">
        <v>7</v>
      </c>
      <c r="C13" s="3">
        <v>7</v>
      </c>
      <c r="D13" s="20">
        <f t="shared" si="1"/>
        <v>0</v>
      </c>
      <c r="E13" s="3">
        <v>2589</v>
      </c>
      <c r="F13" s="3">
        <v>2589</v>
      </c>
      <c r="G13" s="20">
        <f t="shared" si="0"/>
        <v>0</v>
      </c>
      <c r="I13" s="19"/>
    </row>
    <row r="14" spans="1:7" ht="12.75">
      <c r="A14" s="2" t="s">
        <v>14</v>
      </c>
      <c r="B14" s="3">
        <v>81</v>
      </c>
      <c r="C14" s="3">
        <v>96</v>
      </c>
      <c r="D14" s="20">
        <f t="shared" si="1"/>
        <v>18.518518518518505</v>
      </c>
      <c r="E14" s="3">
        <v>1168</v>
      </c>
      <c r="F14" s="3">
        <v>1406</v>
      </c>
      <c r="G14" s="20">
        <f t="shared" si="0"/>
        <v>20.376712328767127</v>
      </c>
    </row>
    <row r="15" spans="1:7" ht="12.75">
      <c r="A15" s="2" t="s">
        <v>16</v>
      </c>
      <c r="B15" s="3">
        <v>26</v>
      </c>
      <c r="C15" s="3">
        <v>26</v>
      </c>
      <c r="D15" s="20">
        <f t="shared" si="1"/>
        <v>0</v>
      </c>
      <c r="E15" s="3">
        <v>505</v>
      </c>
      <c r="F15" s="3">
        <v>474</v>
      </c>
      <c r="G15" s="20">
        <f t="shared" si="0"/>
        <v>-6.138613861386148</v>
      </c>
    </row>
    <row r="16" spans="1:7" ht="12.75">
      <c r="A16" s="2" t="s">
        <v>4</v>
      </c>
      <c r="B16" s="3">
        <v>179</v>
      </c>
      <c r="C16" s="3">
        <v>204</v>
      </c>
      <c r="D16" s="20">
        <f t="shared" si="1"/>
        <v>13.966480446927363</v>
      </c>
      <c r="E16" s="3">
        <v>1312</v>
      </c>
      <c r="F16" s="3">
        <v>1430</v>
      </c>
      <c r="G16" s="20">
        <f t="shared" si="0"/>
        <v>8.993902439024382</v>
      </c>
    </row>
    <row r="17" spans="1:7" ht="12.75">
      <c r="A17" s="2" t="s">
        <v>11</v>
      </c>
      <c r="B17" s="3">
        <v>4</v>
      </c>
      <c r="C17" s="3">
        <f>2+0</f>
        <v>2</v>
      </c>
      <c r="D17" s="20">
        <f t="shared" si="1"/>
        <v>-50</v>
      </c>
      <c r="E17" s="3">
        <f>118+22</f>
        <v>140</v>
      </c>
      <c r="F17" s="3">
        <f>118</f>
        <v>118</v>
      </c>
      <c r="G17" s="20">
        <f t="shared" si="0"/>
        <v>-15.714285714285708</v>
      </c>
    </row>
    <row r="18" spans="1:11" ht="12.75">
      <c r="A18" s="4" t="s">
        <v>7</v>
      </c>
      <c r="B18" s="5">
        <f>SUM(B13:B17)</f>
        <v>297</v>
      </c>
      <c r="C18" s="5">
        <f>SUM(C13:C17)</f>
        <v>335</v>
      </c>
      <c r="D18" s="21">
        <f t="shared" si="1"/>
        <v>12.794612794612803</v>
      </c>
      <c r="E18" s="5">
        <f>SUM(E13:E17)</f>
        <v>5714</v>
      </c>
      <c r="F18" s="5">
        <f>SUM(F13:F17)</f>
        <v>6017</v>
      </c>
      <c r="G18" s="21">
        <f t="shared" si="0"/>
        <v>5.302765138256916</v>
      </c>
      <c r="K18" s="19"/>
    </row>
    <row r="19" spans="1:7" ht="12.75">
      <c r="A19" s="4"/>
      <c r="B19" s="5"/>
      <c r="C19" s="5"/>
      <c r="D19" s="21"/>
      <c r="E19" s="5"/>
      <c r="F19" s="5"/>
      <c r="G19" s="20"/>
    </row>
    <row r="20" spans="1:7" ht="12.75">
      <c r="A20" s="6" t="s">
        <v>5</v>
      </c>
      <c r="B20" s="7">
        <f>B11+B18</f>
        <v>417</v>
      </c>
      <c r="C20" s="7">
        <f>C11+C18</f>
        <v>454</v>
      </c>
      <c r="D20" s="22">
        <f t="shared" si="1"/>
        <v>8.872901678657058</v>
      </c>
      <c r="E20" s="7">
        <f>E11+E18</f>
        <v>18119</v>
      </c>
      <c r="F20" s="7">
        <f>F11+F18</f>
        <v>18421</v>
      </c>
      <c r="G20" s="22">
        <f t="shared" si="0"/>
        <v>1.6667586511396735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E11:F11 B11:C11" formulaRange="1"/>
    <ignoredError sqref="D18:D21 D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6.140625" style="0" customWidth="1"/>
    <col min="2" max="4" width="7.140625" style="0" customWidth="1"/>
    <col min="5" max="5" width="7.8515625" style="0" customWidth="1"/>
    <col min="6" max="7" width="7.140625" style="0" customWidth="1"/>
  </cols>
  <sheetData>
    <row r="1" spans="1:7" ht="12.75">
      <c r="A1" s="17" t="s">
        <v>18</v>
      </c>
      <c r="B1" s="18"/>
      <c r="C1" s="18"/>
      <c r="D1" s="18"/>
      <c r="E1" s="18"/>
      <c r="F1" s="18"/>
      <c r="G1" s="18"/>
    </row>
    <row r="2" spans="1:7" ht="12.75">
      <c r="A2" s="17" t="s">
        <v>23</v>
      </c>
      <c r="B2" s="18"/>
      <c r="C2" s="18"/>
      <c r="D2" s="18"/>
      <c r="E2" s="18"/>
      <c r="F2" s="18"/>
      <c r="G2" s="18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31</v>
      </c>
      <c r="C5" s="3">
        <v>32</v>
      </c>
      <c r="D5" s="20">
        <f aca="true" t="shared" si="0" ref="D5:D11">C5/B5*100-100</f>
        <v>3.225806451612897</v>
      </c>
      <c r="E5" s="3">
        <v>5625</v>
      </c>
      <c r="F5" s="3">
        <v>5798</v>
      </c>
      <c r="G5" s="20">
        <f aca="true" t="shared" si="1" ref="G5:G11">F5/E5*100-100</f>
        <v>3.0755555555555674</v>
      </c>
    </row>
    <row r="6" spans="1:7" ht="12.75">
      <c r="A6" s="2" t="s">
        <v>0</v>
      </c>
      <c r="B6" s="3">
        <v>336</v>
      </c>
      <c r="C6" s="3">
        <v>347</v>
      </c>
      <c r="D6" s="20">
        <f t="shared" si="0"/>
        <v>3.2738095238095326</v>
      </c>
      <c r="E6" s="3">
        <v>52612</v>
      </c>
      <c r="F6" s="3">
        <v>54710</v>
      </c>
      <c r="G6" s="20">
        <f t="shared" si="1"/>
        <v>3.9876834182315974</v>
      </c>
    </row>
    <row r="7" spans="1:7" ht="12.75">
      <c r="A7" s="2" t="s">
        <v>1</v>
      </c>
      <c r="B7" s="3">
        <v>515</v>
      </c>
      <c r="C7" s="3">
        <v>503</v>
      </c>
      <c r="D7" s="20">
        <f t="shared" si="0"/>
        <v>-2.3300970873786326</v>
      </c>
      <c r="E7" s="3">
        <v>46355</v>
      </c>
      <c r="F7" s="3">
        <v>44064</v>
      </c>
      <c r="G7" s="20">
        <f t="shared" si="1"/>
        <v>-4.942293172257578</v>
      </c>
    </row>
    <row r="8" spans="1:7" ht="12.75">
      <c r="A8" s="2" t="s">
        <v>2</v>
      </c>
      <c r="B8" s="3">
        <v>180</v>
      </c>
      <c r="C8" s="3">
        <v>165</v>
      </c>
      <c r="D8" s="20">
        <f t="shared" si="0"/>
        <v>-8.333333333333343</v>
      </c>
      <c r="E8" s="3">
        <v>5837</v>
      </c>
      <c r="F8" s="3">
        <v>5184</v>
      </c>
      <c r="G8" s="20">
        <f t="shared" si="1"/>
        <v>-11.18725372622923</v>
      </c>
    </row>
    <row r="9" spans="1:7" ht="12.75">
      <c r="A9" s="2" t="s">
        <v>3</v>
      </c>
      <c r="B9" s="3">
        <v>125</v>
      </c>
      <c r="C9" s="3">
        <v>101</v>
      </c>
      <c r="D9" s="20">
        <f t="shared" si="0"/>
        <v>-19.19999999999999</v>
      </c>
      <c r="E9" s="3">
        <v>2754</v>
      </c>
      <c r="F9" s="3">
        <v>2266</v>
      </c>
      <c r="G9" s="20">
        <f t="shared" si="1"/>
        <v>-17.719680464778506</v>
      </c>
    </row>
    <row r="10" spans="1:7" ht="12.75">
      <c r="A10" s="2" t="s">
        <v>12</v>
      </c>
      <c r="B10" s="3">
        <v>140</v>
      </c>
      <c r="C10" s="3">
        <v>143</v>
      </c>
      <c r="D10" s="20">
        <f t="shared" si="0"/>
        <v>2.142857142857139</v>
      </c>
      <c r="E10" s="3">
        <v>10923</v>
      </c>
      <c r="F10" s="3">
        <v>10946</v>
      </c>
      <c r="G10" s="20">
        <f t="shared" si="1"/>
        <v>0.21056486313284495</v>
      </c>
    </row>
    <row r="11" spans="1:7" ht="12.75">
      <c r="A11" s="4" t="s">
        <v>6</v>
      </c>
      <c r="B11" s="5">
        <f>SUM(B5:B10)</f>
        <v>1327</v>
      </c>
      <c r="C11" s="5">
        <f>SUM(C5:C10)</f>
        <v>1291</v>
      </c>
      <c r="D11" s="21">
        <f t="shared" si="0"/>
        <v>-2.712886209495096</v>
      </c>
      <c r="E11" s="5">
        <f>SUM(E5:E10)</f>
        <v>124106</v>
      </c>
      <c r="F11" s="5">
        <f>SUM(F5:F10)</f>
        <v>122968</v>
      </c>
      <c r="G11" s="21">
        <f t="shared" si="1"/>
        <v>-0.9169580842183365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104</v>
      </c>
      <c r="C13" s="3">
        <v>96</v>
      </c>
      <c r="D13" s="20">
        <f aca="true" t="shared" si="2" ref="D13:D18">C13/B13*100-100</f>
        <v>-7.692307692307693</v>
      </c>
      <c r="E13" s="3">
        <v>33935</v>
      </c>
      <c r="F13" s="3">
        <v>30398</v>
      </c>
      <c r="G13" s="20">
        <f aca="true" t="shared" si="3" ref="G13:G18">F13/E13*100-100</f>
        <v>-10.422867246205982</v>
      </c>
    </row>
    <row r="14" spans="1:7" ht="12.75">
      <c r="A14" s="2" t="s">
        <v>14</v>
      </c>
      <c r="B14" s="3">
        <v>881</v>
      </c>
      <c r="C14" s="3">
        <v>947</v>
      </c>
      <c r="D14" s="20">
        <f t="shared" si="2"/>
        <v>7.491486946651534</v>
      </c>
      <c r="E14" s="3">
        <v>13395</v>
      </c>
      <c r="F14" s="3">
        <v>14655</v>
      </c>
      <c r="G14" s="20">
        <f t="shared" si="3"/>
        <v>9.40649496080627</v>
      </c>
    </row>
    <row r="15" spans="1:7" ht="12.75">
      <c r="A15" s="2" t="s">
        <v>16</v>
      </c>
      <c r="B15" s="3">
        <v>471</v>
      </c>
      <c r="C15" s="3">
        <v>437</v>
      </c>
      <c r="D15" s="20">
        <f t="shared" si="2"/>
        <v>-7.2186836518046675</v>
      </c>
      <c r="E15" s="3">
        <v>8831</v>
      </c>
      <c r="F15" s="3">
        <v>8420</v>
      </c>
      <c r="G15" s="20">
        <f t="shared" si="3"/>
        <v>-4.654059562903413</v>
      </c>
    </row>
    <row r="16" spans="1:7" ht="12.75">
      <c r="A16" s="2" t="s">
        <v>4</v>
      </c>
      <c r="B16" s="3">
        <v>1995</v>
      </c>
      <c r="C16" s="3">
        <v>2102</v>
      </c>
      <c r="D16" s="20">
        <f t="shared" si="2"/>
        <v>5.363408521303256</v>
      </c>
      <c r="E16" s="3">
        <v>12449</v>
      </c>
      <c r="F16" s="3">
        <v>13089</v>
      </c>
      <c r="G16" s="20">
        <f t="shared" si="3"/>
        <v>5.140975178729221</v>
      </c>
    </row>
    <row r="17" spans="1:7" ht="12.75">
      <c r="A17" s="2" t="s">
        <v>11</v>
      </c>
      <c r="B17" s="3">
        <v>71</v>
      </c>
      <c r="C17" s="3">
        <v>106</v>
      </c>
      <c r="D17" s="20">
        <f t="shared" si="2"/>
        <v>49.29577464788733</v>
      </c>
      <c r="E17" s="3">
        <f>711+1804+407+201</f>
        <v>3123</v>
      </c>
      <c r="F17" s="3">
        <v>3865</v>
      </c>
      <c r="G17" s="20">
        <f t="shared" si="3"/>
        <v>23.759205891770733</v>
      </c>
    </row>
    <row r="18" spans="1:7" ht="12.75">
      <c r="A18" s="4" t="s">
        <v>7</v>
      </c>
      <c r="B18" s="5">
        <f>SUM(B13:B17)</f>
        <v>3522</v>
      </c>
      <c r="C18" s="5">
        <f>SUM(C13:C17)</f>
        <v>3688</v>
      </c>
      <c r="D18" s="20">
        <f t="shared" si="2"/>
        <v>4.7132311186825575</v>
      </c>
      <c r="E18" s="5">
        <f>SUM(E13:E17)</f>
        <v>71733</v>
      </c>
      <c r="F18" s="5">
        <f>SUM(F13:F17)</f>
        <v>70427</v>
      </c>
      <c r="G18" s="20">
        <f t="shared" si="3"/>
        <v>-1.8206404304852697</v>
      </c>
    </row>
    <row r="19" spans="1:9" ht="12.75">
      <c r="A19" s="28"/>
      <c r="B19" s="29"/>
      <c r="C19" s="29"/>
      <c r="D19" s="25"/>
      <c r="E19" s="29"/>
      <c r="F19" s="29"/>
      <c r="G19" s="25"/>
      <c r="I19" s="23"/>
    </row>
    <row r="20" spans="1:7" ht="12.75">
      <c r="A20" s="6" t="s">
        <v>5</v>
      </c>
      <c r="B20" s="7">
        <f>B18+B11</f>
        <v>4849</v>
      </c>
      <c r="C20" s="7">
        <f>C18+C11</f>
        <v>4979</v>
      </c>
      <c r="D20" s="22">
        <f>C20/B20*100-100</f>
        <v>2.6809651474530796</v>
      </c>
      <c r="E20" s="7">
        <f>E11+E18</f>
        <v>195839</v>
      </c>
      <c r="F20" s="7">
        <f>F11+F18</f>
        <v>193395</v>
      </c>
      <c r="G20" s="22">
        <f>F20/E20*100-100</f>
        <v>-1.24796388870449</v>
      </c>
    </row>
    <row r="21" ht="12.75">
      <c r="A21" s="16" t="s">
        <v>19</v>
      </c>
    </row>
    <row r="23" ht="12.75">
      <c r="A23" s="16"/>
    </row>
    <row r="25" ht="12.75">
      <c r="S25" t="s">
        <v>13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11" formula="1"/>
    <ignoredError sqref="E11:F11 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8"/>
      <c r="C1" s="18"/>
      <c r="D1" s="15"/>
      <c r="E1" s="15"/>
      <c r="F1" s="15"/>
      <c r="G1" s="15"/>
    </row>
    <row r="2" spans="1:7" ht="12.75">
      <c r="A2" s="17" t="s">
        <v>29</v>
      </c>
      <c r="B2" s="18"/>
      <c r="C2" s="18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0</v>
      </c>
      <c r="C5" s="3">
        <v>0</v>
      </c>
      <c r="D5" s="20">
        <v>0</v>
      </c>
      <c r="E5" s="3">
        <v>0</v>
      </c>
      <c r="F5" s="3">
        <v>0</v>
      </c>
      <c r="G5" s="20">
        <v>0</v>
      </c>
    </row>
    <row r="6" spans="1:7" ht="12.75">
      <c r="A6" s="2" t="s">
        <v>0</v>
      </c>
      <c r="B6" s="3">
        <v>5</v>
      </c>
      <c r="C6" s="3">
        <v>5</v>
      </c>
      <c r="D6" s="20">
        <f aca="true" t="shared" si="0" ref="D6:D11">C6/B6*100-100</f>
        <v>0</v>
      </c>
      <c r="E6" s="3">
        <v>1322</v>
      </c>
      <c r="F6" s="3">
        <v>1322</v>
      </c>
      <c r="G6" s="20">
        <f>F6/E6*100-100</f>
        <v>0</v>
      </c>
    </row>
    <row r="7" spans="1:7" ht="12.75">
      <c r="A7" s="2" t="s">
        <v>1</v>
      </c>
      <c r="B7" s="3">
        <v>7</v>
      </c>
      <c r="C7" s="3">
        <v>7</v>
      </c>
      <c r="D7" s="20">
        <f t="shared" si="0"/>
        <v>0</v>
      </c>
      <c r="E7" s="3">
        <v>522</v>
      </c>
      <c r="F7" s="3">
        <v>507</v>
      </c>
      <c r="G7" s="20">
        <f>F7/E7*100-100</f>
        <v>-2.8735632183908137</v>
      </c>
    </row>
    <row r="8" spans="1:7" ht="12.75">
      <c r="A8" s="2" t="s">
        <v>2</v>
      </c>
      <c r="B8" s="3">
        <v>0</v>
      </c>
      <c r="C8" s="3">
        <v>0</v>
      </c>
      <c r="D8" s="20">
        <v>0</v>
      </c>
      <c r="E8" s="3">
        <v>0</v>
      </c>
      <c r="F8" s="3">
        <v>0</v>
      </c>
      <c r="G8" s="20">
        <v>0</v>
      </c>
    </row>
    <row r="9" spans="1:7" ht="12.75">
      <c r="A9" s="2" t="s">
        <v>3</v>
      </c>
      <c r="B9" s="3">
        <v>3</v>
      </c>
      <c r="C9" s="3">
        <v>3</v>
      </c>
      <c r="D9" s="20">
        <f t="shared" si="0"/>
        <v>0</v>
      </c>
      <c r="E9" s="3">
        <v>68</v>
      </c>
      <c r="F9" s="3">
        <v>68</v>
      </c>
      <c r="G9" s="20">
        <f>F9/E9*100-100</f>
        <v>0</v>
      </c>
    </row>
    <row r="10" spans="1:7" ht="12.75">
      <c r="A10" s="2" t="s">
        <v>12</v>
      </c>
      <c r="B10" s="3">
        <v>0</v>
      </c>
      <c r="C10" s="3">
        <v>0</v>
      </c>
      <c r="D10" s="31" t="s">
        <v>22</v>
      </c>
      <c r="E10" s="32">
        <v>0</v>
      </c>
      <c r="F10" s="32">
        <v>0</v>
      </c>
      <c r="G10" s="31" t="s">
        <v>22</v>
      </c>
    </row>
    <row r="11" spans="1:7" ht="12.75">
      <c r="A11" s="4" t="s">
        <v>6</v>
      </c>
      <c r="B11" s="5">
        <f>SUM(B5:B10)</f>
        <v>15</v>
      </c>
      <c r="C11" s="5">
        <f>SUM(C5:C10)</f>
        <v>15</v>
      </c>
      <c r="D11" s="21">
        <f t="shared" si="0"/>
        <v>0</v>
      </c>
      <c r="E11" s="5">
        <f>SUM(E5:E10)</f>
        <v>1912</v>
      </c>
      <c r="F11" s="5">
        <f>SUM(F5:F10)</f>
        <v>1897</v>
      </c>
      <c r="G11" s="21">
        <f>F11/E11*100-100</f>
        <v>-0.7845188284518798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10" ht="12.75">
      <c r="A13" s="2" t="s">
        <v>15</v>
      </c>
      <c r="B13" s="3">
        <v>1</v>
      </c>
      <c r="C13" s="3">
        <v>1</v>
      </c>
      <c r="D13" s="20">
        <f>C13/B13*100-100</f>
        <v>0</v>
      </c>
      <c r="E13" s="3">
        <v>468</v>
      </c>
      <c r="F13" s="3">
        <v>468</v>
      </c>
      <c r="G13" s="20">
        <f>F13/E13*100-100</f>
        <v>0</v>
      </c>
      <c r="I13" s="19"/>
      <c r="J13" s="23"/>
    </row>
    <row r="14" spans="1:9" ht="12.75">
      <c r="A14" s="2" t="s">
        <v>14</v>
      </c>
      <c r="B14" s="3">
        <v>9</v>
      </c>
      <c r="C14" s="3">
        <v>7</v>
      </c>
      <c r="D14" s="20">
        <f aca="true" t="shared" si="1" ref="D14:D20">C14/B14*100-100</f>
        <v>-22.222222222222214</v>
      </c>
      <c r="E14" s="3">
        <v>83</v>
      </c>
      <c r="F14" s="3">
        <v>62</v>
      </c>
      <c r="G14" s="20">
        <f aca="true" t="shared" si="2" ref="G14:G20">F14/E14*100-100</f>
        <v>-25.301204819277118</v>
      </c>
      <c r="I14" s="23"/>
    </row>
    <row r="15" spans="1:10" ht="12.75">
      <c r="A15" s="2" t="s">
        <v>16</v>
      </c>
      <c r="B15" s="3">
        <v>10</v>
      </c>
      <c r="C15" s="3">
        <v>10</v>
      </c>
      <c r="D15" s="20">
        <f t="shared" si="1"/>
        <v>0</v>
      </c>
      <c r="E15" s="3">
        <v>225</v>
      </c>
      <c r="F15" s="3">
        <v>264</v>
      </c>
      <c r="G15" s="20">
        <f t="shared" si="2"/>
        <v>17.33333333333333</v>
      </c>
      <c r="I15" s="19"/>
      <c r="J15" s="23"/>
    </row>
    <row r="16" spans="1:10" ht="12.75">
      <c r="A16" s="2" t="s">
        <v>4</v>
      </c>
      <c r="B16" s="3">
        <v>37</v>
      </c>
      <c r="C16" s="3">
        <v>39</v>
      </c>
      <c r="D16" s="20">
        <f t="shared" si="1"/>
        <v>5.405405405405389</v>
      </c>
      <c r="E16" s="3">
        <v>261</v>
      </c>
      <c r="F16" s="3">
        <v>306</v>
      </c>
      <c r="G16" s="20">
        <f t="shared" si="2"/>
        <v>17.24137931034481</v>
      </c>
      <c r="I16" s="19"/>
      <c r="J16" s="19"/>
    </row>
    <row r="17" spans="1:7" ht="12.75">
      <c r="A17" s="2" t="s">
        <v>11</v>
      </c>
      <c r="B17" s="3">
        <f>3</f>
        <v>3</v>
      </c>
      <c r="C17" s="3">
        <f>3+0</f>
        <v>3</v>
      </c>
      <c r="D17" s="20">
        <f t="shared" si="1"/>
        <v>0</v>
      </c>
      <c r="E17" s="3">
        <v>524</v>
      </c>
      <c r="F17" s="3">
        <v>524</v>
      </c>
      <c r="G17" s="20">
        <f t="shared" si="2"/>
        <v>0</v>
      </c>
    </row>
    <row r="18" spans="1:8" ht="12.75">
      <c r="A18" s="4" t="s">
        <v>7</v>
      </c>
      <c r="B18" s="5">
        <f>SUM(B13:B17)</f>
        <v>60</v>
      </c>
      <c r="C18" s="5">
        <f>SUM(C13:C17)</f>
        <v>60</v>
      </c>
      <c r="D18" s="21">
        <f t="shared" si="1"/>
        <v>0</v>
      </c>
      <c r="E18" s="5">
        <f>SUM(E13:E17)</f>
        <v>1561</v>
      </c>
      <c r="F18" s="5">
        <f>SUM(F13:F17)</f>
        <v>1624</v>
      </c>
      <c r="G18" s="21">
        <f t="shared" si="2"/>
        <v>4.035874439461878</v>
      </c>
      <c r="H18" s="19"/>
    </row>
    <row r="19" spans="1:10" ht="12.75">
      <c r="A19" s="4"/>
      <c r="B19" s="3"/>
      <c r="C19" s="3"/>
      <c r="D19" s="20"/>
      <c r="E19" s="3"/>
      <c r="F19" s="3"/>
      <c r="G19" s="20"/>
      <c r="I19" s="23"/>
      <c r="J19" s="23"/>
    </row>
    <row r="20" spans="1:7" ht="12.75">
      <c r="A20" s="6" t="s">
        <v>5</v>
      </c>
      <c r="B20" s="7">
        <f>B18+B11</f>
        <v>75</v>
      </c>
      <c r="C20" s="7">
        <f>C18+C11</f>
        <v>75</v>
      </c>
      <c r="D20" s="22">
        <f t="shared" si="1"/>
        <v>0</v>
      </c>
      <c r="E20" s="7">
        <f>E18+E11</f>
        <v>3473</v>
      </c>
      <c r="F20" s="7">
        <f>F18+F11</f>
        <v>3521</v>
      </c>
      <c r="G20" s="22">
        <f t="shared" si="2"/>
        <v>1.3820904117477681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6:D7 D9" evalError="1"/>
    <ignoredError sqref="D11" evalError="1" formula="1"/>
    <ignoredError sqref="D18 D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28</v>
      </c>
      <c r="B2" s="15"/>
      <c r="C2" s="15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1</v>
      </c>
      <c r="C5" s="3">
        <v>1</v>
      </c>
      <c r="D5" s="20">
        <f>C5/B5*100-100</f>
        <v>0</v>
      </c>
      <c r="E5" s="3">
        <v>208</v>
      </c>
      <c r="F5" s="3">
        <v>208</v>
      </c>
      <c r="G5" s="20">
        <f>F5/E5*100-100</f>
        <v>0</v>
      </c>
    </row>
    <row r="6" spans="1:7" ht="12.75">
      <c r="A6" s="2" t="s">
        <v>0</v>
      </c>
      <c r="B6" s="3">
        <v>35</v>
      </c>
      <c r="C6" s="3">
        <v>36</v>
      </c>
      <c r="D6" s="20">
        <f aca="true" t="shared" si="0" ref="D6:D11">C6/B6*100-100</f>
        <v>2.857142857142847</v>
      </c>
      <c r="E6" s="3">
        <v>5644</v>
      </c>
      <c r="F6" s="3">
        <v>5789</v>
      </c>
      <c r="G6" s="20">
        <f aca="true" t="shared" si="1" ref="G6:G11">F6/E6*100-100</f>
        <v>2.569099929128285</v>
      </c>
    </row>
    <row r="7" spans="1:7" ht="12.75">
      <c r="A7" s="2" t="s">
        <v>1</v>
      </c>
      <c r="B7" s="3">
        <v>70</v>
      </c>
      <c r="C7" s="3">
        <v>68</v>
      </c>
      <c r="D7" s="20">
        <f t="shared" si="0"/>
        <v>-2.857142857142861</v>
      </c>
      <c r="E7" s="3">
        <v>5457</v>
      </c>
      <c r="F7" s="3">
        <v>5392</v>
      </c>
      <c r="G7" s="20">
        <f t="shared" si="1"/>
        <v>-1.191130657870616</v>
      </c>
    </row>
    <row r="8" spans="1:7" ht="12.75">
      <c r="A8" s="2" t="s">
        <v>2</v>
      </c>
      <c r="B8" s="3">
        <v>15</v>
      </c>
      <c r="C8" s="3">
        <v>14</v>
      </c>
      <c r="D8" s="20">
        <f t="shared" si="0"/>
        <v>-6.666666666666671</v>
      </c>
      <c r="E8" s="3">
        <v>502</v>
      </c>
      <c r="F8" s="3">
        <v>450</v>
      </c>
      <c r="G8" s="20">
        <f t="shared" si="1"/>
        <v>-10.35856573705179</v>
      </c>
    </row>
    <row r="9" spans="1:7" ht="12.75">
      <c r="A9" s="2" t="s">
        <v>3</v>
      </c>
      <c r="B9" s="3">
        <v>10</v>
      </c>
      <c r="C9" s="3">
        <v>11</v>
      </c>
      <c r="D9" s="20">
        <f t="shared" si="0"/>
        <v>10.000000000000014</v>
      </c>
      <c r="E9" s="3">
        <v>203</v>
      </c>
      <c r="F9" s="3">
        <v>218</v>
      </c>
      <c r="G9" s="20">
        <f t="shared" si="1"/>
        <v>7.389162561576356</v>
      </c>
    </row>
    <row r="10" spans="1:7" ht="12.75">
      <c r="A10" s="2" t="s">
        <v>12</v>
      </c>
      <c r="B10" s="3">
        <v>9</v>
      </c>
      <c r="C10" s="3">
        <v>8</v>
      </c>
      <c r="D10" s="20">
        <f t="shared" si="0"/>
        <v>-11.111111111111114</v>
      </c>
      <c r="E10" s="3">
        <v>819</v>
      </c>
      <c r="F10" s="3">
        <v>766</v>
      </c>
      <c r="G10" s="20">
        <f t="shared" si="1"/>
        <v>-6.471306471306477</v>
      </c>
    </row>
    <row r="11" spans="1:7" ht="12.75">
      <c r="A11" s="4" t="s">
        <v>6</v>
      </c>
      <c r="B11" s="5">
        <f>SUM(B5:B10)</f>
        <v>140</v>
      </c>
      <c r="C11" s="5">
        <f>SUM(C5:C10)</f>
        <v>138</v>
      </c>
      <c r="D11" s="21">
        <f t="shared" si="0"/>
        <v>-1.4285714285714164</v>
      </c>
      <c r="E11" s="5">
        <f>SUM(E5:E10)</f>
        <v>12833</v>
      </c>
      <c r="F11" s="5">
        <f>SUM(F5:F10)</f>
        <v>12823</v>
      </c>
      <c r="G11" s="21">
        <f t="shared" si="1"/>
        <v>-0.07792410192472232</v>
      </c>
    </row>
    <row r="12" spans="1:7" ht="12.75">
      <c r="A12" s="14"/>
      <c r="B12" s="14"/>
      <c r="C12" s="3"/>
      <c r="D12" s="14"/>
      <c r="E12" s="14"/>
      <c r="F12" s="14"/>
      <c r="G12" s="14"/>
    </row>
    <row r="13" spans="1:7" ht="12.75">
      <c r="A13" s="2" t="s">
        <v>15</v>
      </c>
      <c r="B13" s="3">
        <v>10</v>
      </c>
      <c r="C13" s="3">
        <v>10</v>
      </c>
      <c r="D13" s="20">
        <f>C13/B13*100-100</f>
        <v>0</v>
      </c>
      <c r="E13" s="3">
        <v>4436</v>
      </c>
      <c r="F13" s="3">
        <v>4436</v>
      </c>
      <c r="G13" s="20">
        <f>F13/E13*100-100</f>
        <v>0</v>
      </c>
    </row>
    <row r="14" spans="1:10" ht="12.75">
      <c r="A14" s="2" t="s">
        <v>14</v>
      </c>
      <c r="B14" s="3">
        <v>104</v>
      </c>
      <c r="C14" s="3">
        <v>117</v>
      </c>
      <c r="D14" s="20">
        <f aca="true" t="shared" si="2" ref="D14:D20">C14/B14*100-100</f>
        <v>12.5</v>
      </c>
      <c r="E14" s="3">
        <v>1980</v>
      </c>
      <c r="F14" s="3">
        <v>2521</v>
      </c>
      <c r="G14" s="20">
        <f aca="true" t="shared" si="3" ref="G14:G20">F14/E14*100-100</f>
        <v>27.323232323232332</v>
      </c>
      <c r="J14" s="19"/>
    </row>
    <row r="15" spans="1:7" ht="12.75">
      <c r="A15" s="2" t="s">
        <v>16</v>
      </c>
      <c r="B15" s="3">
        <v>78</v>
      </c>
      <c r="C15" s="3">
        <v>78</v>
      </c>
      <c r="D15" s="20">
        <f t="shared" si="2"/>
        <v>0</v>
      </c>
      <c r="E15" s="3">
        <v>1337</v>
      </c>
      <c r="F15" s="3">
        <v>1337</v>
      </c>
      <c r="G15" s="20">
        <f t="shared" si="3"/>
        <v>0</v>
      </c>
    </row>
    <row r="16" spans="1:7" ht="12.75">
      <c r="A16" s="2" t="s">
        <v>4</v>
      </c>
      <c r="B16" s="3">
        <v>444</v>
      </c>
      <c r="C16" s="3">
        <v>463</v>
      </c>
      <c r="D16" s="20">
        <f t="shared" si="2"/>
        <v>4.279279279279265</v>
      </c>
      <c r="E16" s="3">
        <v>2550</v>
      </c>
      <c r="F16" s="3">
        <v>2701</v>
      </c>
      <c r="G16" s="20">
        <f t="shared" si="3"/>
        <v>5.921568627450995</v>
      </c>
    </row>
    <row r="17" spans="1:7" ht="12.75">
      <c r="A17" s="2" t="s">
        <v>11</v>
      </c>
      <c r="B17" s="3">
        <f>5+7+4</f>
        <v>16</v>
      </c>
      <c r="C17" s="3">
        <v>17</v>
      </c>
      <c r="D17" s="20">
        <f t="shared" si="2"/>
        <v>6.25</v>
      </c>
      <c r="E17" s="3">
        <f>207+266+85</f>
        <v>558</v>
      </c>
      <c r="F17" s="3">
        <f>266+94+225</f>
        <v>585</v>
      </c>
      <c r="G17" s="20">
        <f t="shared" si="3"/>
        <v>4.838709677419345</v>
      </c>
    </row>
    <row r="18" spans="1:10" ht="12.75">
      <c r="A18" s="4" t="s">
        <v>7</v>
      </c>
      <c r="B18" s="5">
        <f>SUM(B13:B17)</f>
        <v>652</v>
      </c>
      <c r="C18" s="5">
        <f>SUM(C13:C17)</f>
        <v>685</v>
      </c>
      <c r="D18" s="21">
        <f t="shared" si="2"/>
        <v>5.061349693251543</v>
      </c>
      <c r="E18" s="5">
        <f>SUM(E13:E17)</f>
        <v>10861</v>
      </c>
      <c r="F18" s="5">
        <f>SUM(F13:F17)</f>
        <v>11580</v>
      </c>
      <c r="G18" s="21">
        <f t="shared" si="3"/>
        <v>6.620016573059573</v>
      </c>
      <c r="J18" s="23"/>
    </row>
    <row r="19" spans="1:7" ht="12.75">
      <c r="A19" s="4"/>
      <c r="B19" s="5"/>
      <c r="C19" s="5"/>
      <c r="D19" s="20"/>
      <c r="E19" s="5"/>
      <c r="F19" s="5"/>
      <c r="G19" s="20"/>
    </row>
    <row r="20" spans="1:8" ht="12.75">
      <c r="A20" s="6" t="s">
        <v>5</v>
      </c>
      <c r="B20" s="7">
        <f>B18+B11</f>
        <v>792</v>
      </c>
      <c r="C20" s="7">
        <f>C18+C11</f>
        <v>823</v>
      </c>
      <c r="D20" s="22">
        <f t="shared" si="2"/>
        <v>3.9141414141414117</v>
      </c>
      <c r="E20" s="7">
        <f>E18+E11</f>
        <v>23694</v>
      </c>
      <c r="F20" s="7">
        <f>F18+F11</f>
        <v>24403</v>
      </c>
      <c r="G20" s="22">
        <f t="shared" si="3"/>
        <v>2.9923187304802923</v>
      </c>
      <c r="H20" s="24"/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20:G20 D17:D1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20</v>
      </c>
      <c r="B1" s="15"/>
      <c r="C1" s="15"/>
      <c r="D1" s="15"/>
      <c r="E1" s="15"/>
      <c r="F1" s="15"/>
      <c r="G1" s="15"/>
    </row>
    <row r="2" spans="1:7" ht="12.75">
      <c r="A2" s="17" t="s">
        <v>27</v>
      </c>
      <c r="B2" s="15"/>
      <c r="C2" s="15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0</v>
      </c>
      <c r="C5" s="3">
        <v>0</v>
      </c>
      <c r="D5" s="20">
        <v>0</v>
      </c>
      <c r="E5" s="3">
        <v>0</v>
      </c>
      <c r="F5" s="3">
        <v>0</v>
      </c>
      <c r="G5" s="20">
        <v>0</v>
      </c>
    </row>
    <row r="6" spans="1:7" ht="12.75">
      <c r="A6" s="2" t="s">
        <v>0</v>
      </c>
      <c r="B6" s="3">
        <v>8</v>
      </c>
      <c r="C6" s="3">
        <v>7</v>
      </c>
      <c r="D6" s="20">
        <f>C6/B6*100-100</f>
        <v>-12.5</v>
      </c>
      <c r="E6" s="3">
        <v>800</v>
      </c>
      <c r="F6" s="3">
        <v>709</v>
      </c>
      <c r="G6" s="20">
        <f>F6/E6*100-100</f>
        <v>-11.375</v>
      </c>
    </row>
    <row r="7" spans="1:7" ht="12.75">
      <c r="A7" s="2" t="s">
        <v>1</v>
      </c>
      <c r="B7" s="3">
        <v>8</v>
      </c>
      <c r="C7" s="3">
        <v>9</v>
      </c>
      <c r="D7" s="20">
        <f>C7/B7*100-100</f>
        <v>12.5</v>
      </c>
      <c r="E7" s="3">
        <v>427</v>
      </c>
      <c r="F7" s="3">
        <v>438</v>
      </c>
      <c r="G7" s="20">
        <f>F7/E7*100-100</f>
        <v>2.5761124121779915</v>
      </c>
    </row>
    <row r="8" spans="1:7" ht="12.75">
      <c r="A8" s="2" t="s">
        <v>2</v>
      </c>
      <c r="B8" s="3">
        <v>5</v>
      </c>
      <c r="C8" s="3">
        <v>5</v>
      </c>
      <c r="D8" s="20">
        <f>C8/B8*100-100</f>
        <v>0</v>
      </c>
      <c r="E8" s="3">
        <v>137</v>
      </c>
      <c r="F8" s="3">
        <v>137</v>
      </c>
      <c r="G8" s="20">
        <f>F8/E8*100-100</f>
        <v>0</v>
      </c>
    </row>
    <row r="9" spans="1:7" ht="12.75">
      <c r="A9" s="2" t="s">
        <v>3</v>
      </c>
      <c r="B9" s="3">
        <v>0</v>
      </c>
      <c r="C9" s="3">
        <v>0</v>
      </c>
      <c r="D9" s="20">
        <v>0</v>
      </c>
      <c r="E9" s="3"/>
      <c r="F9" s="3">
        <v>0</v>
      </c>
      <c r="G9" s="20">
        <v>0</v>
      </c>
    </row>
    <row r="10" spans="1:7" ht="12.75">
      <c r="A10" s="2" t="s">
        <v>12</v>
      </c>
      <c r="B10" s="3">
        <v>1</v>
      </c>
      <c r="C10" s="3">
        <v>1</v>
      </c>
      <c r="D10" s="20">
        <f>C10/B10*100-100</f>
        <v>0</v>
      </c>
      <c r="E10" s="3">
        <v>128</v>
      </c>
      <c r="F10" s="3">
        <v>128</v>
      </c>
      <c r="G10" s="20">
        <f>F10/E10*100-100</f>
        <v>0</v>
      </c>
    </row>
    <row r="11" spans="1:7" ht="12.75">
      <c r="A11" s="4" t="s">
        <v>6</v>
      </c>
      <c r="B11" s="5">
        <f>SUM(B5:B10)</f>
        <v>22</v>
      </c>
      <c r="C11" s="5">
        <f>SUM(C5:C10)</f>
        <v>22</v>
      </c>
      <c r="D11" s="21">
        <f>C11/B11*100-100</f>
        <v>0</v>
      </c>
      <c r="E11" s="5">
        <f>SUM(E5:E10)</f>
        <v>1492</v>
      </c>
      <c r="F11" s="5">
        <f>SUM(F5:F10)</f>
        <v>1412</v>
      </c>
      <c r="G11" s="21">
        <f>F11/E11*100-100</f>
        <v>-5.361930294906173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0</v>
      </c>
      <c r="C13" s="3">
        <v>0</v>
      </c>
      <c r="D13" s="30" t="s">
        <v>22</v>
      </c>
      <c r="E13" s="3">
        <v>0</v>
      </c>
      <c r="F13" s="3">
        <v>0</v>
      </c>
      <c r="G13" s="31" t="s">
        <v>22</v>
      </c>
    </row>
    <row r="14" spans="1:7" ht="12.75">
      <c r="A14" s="2" t="s">
        <v>14</v>
      </c>
      <c r="B14" s="3">
        <v>5</v>
      </c>
      <c r="C14" s="3">
        <v>5</v>
      </c>
      <c r="D14" s="25">
        <f aca="true" t="shared" si="0" ref="D14:D20">C14/B14*100-100</f>
        <v>0</v>
      </c>
      <c r="E14" s="3">
        <v>61</v>
      </c>
      <c r="F14" s="3">
        <v>61</v>
      </c>
      <c r="G14" s="20">
        <f aca="true" t="shared" si="1" ref="G14:G20">F14/E14*100-100</f>
        <v>0</v>
      </c>
    </row>
    <row r="15" spans="1:7" ht="12.75">
      <c r="A15" s="2" t="s">
        <v>16</v>
      </c>
      <c r="B15" s="3">
        <v>19</v>
      </c>
      <c r="C15" s="3">
        <v>19</v>
      </c>
      <c r="D15" s="25">
        <f t="shared" si="0"/>
        <v>0</v>
      </c>
      <c r="E15" s="3">
        <v>336</v>
      </c>
      <c r="F15" s="3">
        <v>336</v>
      </c>
      <c r="G15" s="20">
        <f t="shared" si="1"/>
        <v>0</v>
      </c>
    </row>
    <row r="16" spans="1:7" ht="12.75">
      <c r="A16" s="2" t="s">
        <v>4</v>
      </c>
      <c r="B16" s="3">
        <v>84</v>
      </c>
      <c r="C16" s="3">
        <v>84</v>
      </c>
      <c r="D16" s="25">
        <f t="shared" si="0"/>
        <v>0</v>
      </c>
      <c r="E16" s="3">
        <v>547</v>
      </c>
      <c r="F16" s="3">
        <v>547</v>
      </c>
      <c r="G16" s="20">
        <f t="shared" si="1"/>
        <v>0</v>
      </c>
    </row>
    <row r="17" spans="1:7" ht="12.75">
      <c r="A17" s="2" t="s">
        <v>11</v>
      </c>
      <c r="B17" s="3">
        <f>1+1+1+8</f>
        <v>11</v>
      </c>
      <c r="C17" s="3">
        <v>11</v>
      </c>
      <c r="D17" s="25">
        <f t="shared" si="0"/>
        <v>0</v>
      </c>
      <c r="E17" s="3">
        <f>179+12+25+19</f>
        <v>235</v>
      </c>
      <c r="F17" s="3">
        <v>235</v>
      </c>
      <c r="G17" s="20">
        <f t="shared" si="1"/>
        <v>0</v>
      </c>
    </row>
    <row r="18" spans="1:10" ht="12.75">
      <c r="A18" s="4" t="s">
        <v>7</v>
      </c>
      <c r="B18" s="5">
        <f>SUM(B13:B17)</f>
        <v>119</v>
      </c>
      <c r="C18" s="5">
        <f>SUM(C13:C17)</f>
        <v>119</v>
      </c>
      <c r="D18" s="25">
        <f t="shared" si="0"/>
        <v>0</v>
      </c>
      <c r="E18" s="5">
        <f>SUM(E13:E17)</f>
        <v>1179</v>
      </c>
      <c r="F18" s="5">
        <f>SUM(F13:F17)</f>
        <v>1179</v>
      </c>
      <c r="G18" s="20">
        <f t="shared" si="1"/>
        <v>0</v>
      </c>
      <c r="J18">
        <f>178+12+19</f>
        <v>209</v>
      </c>
    </row>
    <row r="19" spans="1:7" ht="12.75">
      <c r="A19" s="4"/>
      <c r="B19" s="5"/>
      <c r="C19" s="5"/>
      <c r="D19" s="25"/>
      <c r="E19" s="5"/>
      <c r="F19" s="5"/>
      <c r="G19" s="20"/>
    </row>
    <row r="20" spans="1:7" ht="12.75">
      <c r="A20" s="6" t="s">
        <v>5</v>
      </c>
      <c r="B20" s="7">
        <f>B18+B11</f>
        <v>141</v>
      </c>
      <c r="C20" s="7">
        <f>C18+C11</f>
        <v>141</v>
      </c>
      <c r="D20" s="22">
        <f t="shared" si="0"/>
        <v>0</v>
      </c>
      <c r="E20" s="7">
        <f>E11+E18</f>
        <v>2671</v>
      </c>
      <c r="F20" s="7">
        <f>F11+F18</f>
        <v>2591</v>
      </c>
      <c r="G20" s="22">
        <f t="shared" si="1"/>
        <v>-2.9951329090228285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17:D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8.8515625" style="27" customWidth="1"/>
  </cols>
  <sheetData>
    <row r="1" spans="1:7" ht="12">
      <c r="A1" s="17" t="s">
        <v>18</v>
      </c>
      <c r="B1" s="26"/>
      <c r="C1" s="26"/>
      <c r="D1" s="26"/>
      <c r="E1" s="26"/>
      <c r="F1" s="26"/>
      <c r="G1" s="26"/>
    </row>
    <row r="2" spans="1:7" ht="12">
      <c r="A2" s="17" t="s">
        <v>26</v>
      </c>
      <c r="B2" s="26"/>
      <c r="C2" s="26"/>
      <c r="D2" s="26"/>
      <c r="E2" s="26"/>
      <c r="F2" s="26"/>
      <c r="G2" s="26"/>
    </row>
    <row r="3" spans="1:7" ht="12.75" customHeight="1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 customHeight="1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 customHeight="1">
      <c r="A5" s="2" t="s">
        <v>21</v>
      </c>
      <c r="B5" s="3">
        <v>17</v>
      </c>
      <c r="C5" s="3">
        <v>18</v>
      </c>
      <c r="D5" s="20">
        <f>C5/B5*100-100</f>
        <v>5.882352941176478</v>
      </c>
      <c r="E5" s="3">
        <v>2912</v>
      </c>
      <c r="F5" s="3">
        <v>2963</v>
      </c>
      <c r="G5" s="20">
        <f>F5/E5*100-100</f>
        <v>1.7513736263736348</v>
      </c>
    </row>
    <row r="6" spans="1:7" ht="12.75" customHeight="1">
      <c r="A6" s="2" t="s">
        <v>0</v>
      </c>
      <c r="B6" s="3">
        <v>99</v>
      </c>
      <c r="C6" s="3">
        <v>100</v>
      </c>
      <c r="D6" s="20">
        <f aca="true" t="shared" si="0" ref="D6:D11">C6/B6*100-100</f>
        <v>1.0101010101010104</v>
      </c>
      <c r="E6" s="3">
        <v>13181</v>
      </c>
      <c r="F6" s="3">
        <v>13187</v>
      </c>
      <c r="G6" s="20">
        <f aca="true" t="shared" si="1" ref="G6:G11">F6/E6*100-100</f>
        <v>0.04552006676277642</v>
      </c>
    </row>
    <row r="7" spans="1:7" ht="12.75" customHeight="1">
      <c r="A7" s="2" t="s">
        <v>1</v>
      </c>
      <c r="B7" s="3">
        <v>148</v>
      </c>
      <c r="C7" s="3">
        <v>137</v>
      </c>
      <c r="D7" s="20">
        <f t="shared" si="0"/>
        <v>-7.432432432432435</v>
      </c>
      <c r="E7" s="3">
        <v>9124</v>
      </c>
      <c r="F7" s="3">
        <v>8317</v>
      </c>
      <c r="G7" s="20">
        <f t="shared" si="1"/>
        <v>-8.844804910127138</v>
      </c>
    </row>
    <row r="8" spans="1:7" ht="12.75" customHeight="1">
      <c r="A8" s="2" t="s">
        <v>2</v>
      </c>
      <c r="B8" s="3">
        <v>60</v>
      </c>
      <c r="C8" s="3">
        <v>43</v>
      </c>
      <c r="D8" s="20">
        <f t="shared" si="0"/>
        <v>-28.33333333333333</v>
      </c>
      <c r="E8" s="3">
        <v>2192</v>
      </c>
      <c r="F8" s="3">
        <v>1587</v>
      </c>
      <c r="G8" s="20">
        <f t="shared" si="1"/>
        <v>-27.60036496350365</v>
      </c>
    </row>
    <row r="9" spans="1:7" ht="12.75" customHeight="1">
      <c r="A9" s="2" t="s">
        <v>3</v>
      </c>
      <c r="B9" s="3">
        <v>51</v>
      </c>
      <c r="C9" s="3">
        <v>30</v>
      </c>
      <c r="D9" s="20">
        <f t="shared" si="0"/>
        <v>-41.17647058823529</v>
      </c>
      <c r="E9" s="3">
        <v>1039</v>
      </c>
      <c r="F9" s="3">
        <v>632</v>
      </c>
      <c r="G9" s="20">
        <f t="shared" si="1"/>
        <v>-39.17228103946102</v>
      </c>
    </row>
    <row r="10" spans="1:7" ht="12.75" customHeight="1">
      <c r="A10" s="2" t="s">
        <v>12</v>
      </c>
      <c r="B10" s="3">
        <v>45</v>
      </c>
      <c r="C10" s="3">
        <v>46</v>
      </c>
      <c r="D10" s="20">
        <f t="shared" si="0"/>
        <v>2.2222222222222143</v>
      </c>
      <c r="E10" s="3">
        <v>2597</v>
      </c>
      <c r="F10" s="3">
        <v>2432</v>
      </c>
      <c r="G10" s="20">
        <f t="shared" si="1"/>
        <v>-6.353484790142474</v>
      </c>
    </row>
    <row r="11" spans="1:7" ht="12.75" customHeight="1">
      <c r="A11" s="4" t="s">
        <v>6</v>
      </c>
      <c r="B11" s="5">
        <f>SUM(B5:B10)</f>
        <v>420</v>
      </c>
      <c r="C11" s="5">
        <f>SUM(C5:C10)</f>
        <v>374</v>
      </c>
      <c r="D11" s="21">
        <f t="shared" si="0"/>
        <v>-10.952380952380963</v>
      </c>
      <c r="E11" s="5">
        <f>SUM(E5:E10)</f>
        <v>31045</v>
      </c>
      <c r="F11" s="5">
        <f>SUM(F5:F10)</f>
        <v>29118</v>
      </c>
      <c r="G11" s="21">
        <f t="shared" si="1"/>
        <v>-6.207118698663223</v>
      </c>
    </row>
    <row r="12" spans="1:7" ht="12.75" customHeight="1">
      <c r="A12" s="14"/>
      <c r="B12" s="14"/>
      <c r="C12" s="14"/>
      <c r="D12" s="14"/>
      <c r="E12" s="14"/>
      <c r="F12" s="14"/>
      <c r="G12" s="14"/>
    </row>
    <row r="13" spans="1:7" ht="12.75" customHeight="1">
      <c r="A13" s="2" t="s">
        <v>15</v>
      </c>
      <c r="B13" s="3">
        <v>31</v>
      </c>
      <c r="C13" s="3">
        <v>26</v>
      </c>
      <c r="D13" s="30">
        <f>C13/B13*100-100</f>
        <v>-16.129032258064512</v>
      </c>
      <c r="E13" s="3">
        <v>11110</v>
      </c>
      <c r="F13" s="3">
        <v>8107</v>
      </c>
      <c r="G13" s="31">
        <f aca="true" t="shared" si="2" ref="G13:G18">F13/E13*100-100</f>
        <v>-27.029702970297038</v>
      </c>
    </row>
    <row r="14" spans="1:7" ht="12.75" customHeight="1">
      <c r="A14" s="2" t="s">
        <v>14</v>
      </c>
      <c r="B14" s="3">
        <v>201</v>
      </c>
      <c r="C14" s="3">
        <v>185</v>
      </c>
      <c r="D14" s="25">
        <f aca="true" t="shared" si="3" ref="D14:D20">C14/B14*100-100</f>
        <v>-7.960199004975124</v>
      </c>
      <c r="E14" s="3">
        <v>3272</v>
      </c>
      <c r="F14" s="3">
        <v>2811</v>
      </c>
      <c r="G14" s="20">
        <f t="shared" si="2"/>
        <v>-14.089242053789732</v>
      </c>
    </row>
    <row r="15" spans="1:7" ht="12.75" customHeight="1">
      <c r="A15" s="2" t="s">
        <v>16</v>
      </c>
      <c r="B15" s="3">
        <v>111</v>
      </c>
      <c r="C15" s="3">
        <v>61</v>
      </c>
      <c r="D15" s="25">
        <f t="shared" si="3"/>
        <v>-45.04504504504504</v>
      </c>
      <c r="E15" s="3">
        <v>1786</v>
      </c>
      <c r="F15" s="3">
        <v>1041</v>
      </c>
      <c r="G15" s="20">
        <f t="shared" si="2"/>
        <v>-41.71332586786114</v>
      </c>
    </row>
    <row r="16" spans="1:7" ht="12.75" customHeight="1">
      <c r="A16" s="2" t="s">
        <v>4</v>
      </c>
      <c r="B16" s="3">
        <v>308</v>
      </c>
      <c r="C16" s="3">
        <v>280</v>
      </c>
      <c r="D16" s="25">
        <f t="shared" si="3"/>
        <v>-9.090909090909093</v>
      </c>
      <c r="E16" s="3">
        <v>1981</v>
      </c>
      <c r="F16" s="3">
        <v>1829</v>
      </c>
      <c r="G16" s="20">
        <f t="shared" si="2"/>
        <v>-7.6728924785461885</v>
      </c>
    </row>
    <row r="17" spans="1:7" ht="12.75" customHeight="1">
      <c r="A17" s="2" t="s">
        <v>11</v>
      </c>
      <c r="B17" s="3">
        <f>1+5</f>
        <v>6</v>
      </c>
      <c r="C17" s="3">
        <f>2+0</f>
        <v>2</v>
      </c>
      <c r="D17" s="25">
        <f t="shared" si="3"/>
        <v>-66.66666666666667</v>
      </c>
      <c r="E17" s="3">
        <f>24+152</f>
        <v>176</v>
      </c>
      <c r="F17" s="3">
        <v>81</v>
      </c>
      <c r="G17" s="20">
        <f t="shared" si="2"/>
        <v>-53.97727272727273</v>
      </c>
    </row>
    <row r="18" spans="1:7" ht="12.75" customHeight="1">
      <c r="A18" s="4" t="s">
        <v>7</v>
      </c>
      <c r="B18" s="5">
        <f>SUM(B13:B17)</f>
        <v>657</v>
      </c>
      <c r="C18" s="5">
        <f>SUM(C13:C17)</f>
        <v>554</v>
      </c>
      <c r="D18" s="25">
        <f t="shared" si="3"/>
        <v>-15.677321156773218</v>
      </c>
      <c r="E18" s="5">
        <f>SUM(E13:E17)</f>
        <v>18325</v>
      </c>
      <c r="F18" s="5">
        <f>SUM(F13:F17)</f>
        <v>13869</v>
      </c>
      <c r="G18" s="20">
        <f t="shared" si="2"/>
        <v>-24.316507503410648</v>
      </c>
    </row>
    <row r="19" spans="1:7" ht="9.75">
      <c r="A19" s="4"/>
      <c r="B19" s="5"/>
      <c r="C19" s="5"/>
      <c r="D19" s="25"/>
      <c r="E19" s="5"/>
      <c r="F19" s="5"/>
      <c r="G19" s="20"/>
    </row>
    <row r="20" spans="1:7" ht="9.75">
      <c r="A20" s="6" t="s">
        <v>5</v>
      </c>
      <c r="B20" s="7">
        <f>B18+B11</f>
        <v>1077</v>
      </c>
      <c r="C20" s="7">
        <f>C18+C11</f>
        <v>928</v>
      </c>
      <c r="D20" s="22">
        <f t="shared" si="3"/>
        <v>-13.834726090993499</v>
      </c>
      <c r="E20" s="7">
        <f>E18+E11</f>
        <v>49370</v>
      </c>
      <c r="F20" s="7">
        <f>F18+F11</f>
        <v>42987</v>
      </c>
      <c r="G20" s="22">
        <f>F20/E20*100-100</f>
        <v>-12.928904192829648</v>
      </c>
    </row>
    <row r="21" spans="1:7" ht="12.75">
      <c r="A21" s="16" t="s">
        <v>19</v>
      </c>
      <c r="B21"/>
      <c r="C21"/>
      <c r="D21"/>
      <c r="E21"/>
      <c r="F21"/>
      <c r="G21"/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17:D18 D2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8.8515625" style="27" customWidth="1"/>
  </cols>
  <sheetData>
    <row r="1" spans="1:7" ht="12">
      <c r="A1" s="17" t="s">
        <v>18</v>
      </c>
      <c r="B1" s="26"/>
      <c r="C1" s="26"/>
      <c r="D1" s="26"/>
      <c r="E1" s="26"/>
      <c r="F1" s="26"/>
      <c r="G1" s="26"/>
    </row>
    <row r="2" spans="1:7" ht="12">
      <c r="A2" s="17" t="s">
        <v>31</v>
      </c>
      <c r="B2" s="26"/>
      <c r="C2" s="26"/>
      <c r="D2" s="26"/>
      <c r="E2" s="26"/>
      <c r="F2" s="26"/>
      <c r="G2" s="26"/>
    </row>
    <row r="3" spans="1:7" ht="12.75" customHeight="1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 customHeight="1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 customHeight="1">
      <c r="A5" s="2" t="s">
        <v>21</v>
      </c>
      <c r="B5" s="3">
        <v>2</v>
      </c>
      <c r="C5" s="3">
        <v>2</v>
      </c>
      <c r="D5" s="20">
        <f>C5/B5*100-100</f>
        <v>0</v>
      </c>
      <c r="E5" s="3">
        <v>330</v>
      </c>
      <c r="F5" s="3">
        <v>324</v>
      </c>
      <c r="G5" s="20">
        <f>F5/E5*100-100</f>
        <v>-1.818181818181813</v>
      </c>
    </row>
    <row r="6" spans="1:7" ht="12.75" customHeight="1">
      <c r="A6" s="2" t="s">
        <v>0</v>
      </c>
      <c r="B6" s="3">
        <v>54</v>
      </c>
      <c r="C6" s="3">
        <v>59</v>
      </c>
      <c r="D6" s="20">
        <f aca="true" t="shared" si="0" ref="D6:D11">C6/B6*100-100</f>
        <v>9.259259259259252</v>
      </c>
      <c r="E6" s="3">
        <v>11404</v>
      </c>
      <c r="F6" s="3">
        <v>11716</v>
      </c>
      <c r="G6" s="20">
        <f aca="true" t="shared" si="1" ref="G6:G11">F6/E6*100-100</f>
        <v>2.735882146615225</v>
      </c>
    </row>
    <row r="7" spans="1:7" ht="12.75" customHeight="1">
      <c r="A7" s="2" t="s">
        <v>1</v>
      </c>
      <c r="B7" s="3">
        <v>71</v>
      </c>
      <c r="C7" s="3">
        <v>72</v>
      </c>
      <c r="D7" s="20">
        <f t="shared" si="0"/>
        <v>1.408450704225345</v>
      </c>
      <c r="E7" s="3">
        <v>11620</v>
      </c>
      <c r="F7" s="3">
        <v>11594</v>
      </c>
      <c r="G7" s="20">
        <f t="shared" si="1"/>
        <v>-0.2237521514630032</v>
      </c>
    </row>
    <row r="8" spans="1:7" ht="12.75" customHeight="1">
      <c r="A8" s="2" t="s">
        <v>2</v>
      </c>
      <c r="B8" s="3">
        <v>35</v>
      </c>
      <c r="C8" s="3">
        <v>37</v>
      </c>
      <c r="D8" s="20">
        <f t="shared" si="0"/>
        <v>5.714285714285722</v>
      </c>
      <c r="E8" s="3">
        <v>1384</v>
      </c>
      <c r="F8" s="3">
        <v>1319</v>
      </c>
      <c r="G8" s="20">
        <f t="shared" si="1"/>
        <v>-4.696531791907503</v>
      </c>
    </row>
    <row r="9" spans="1:7" ht="12.75" customHeight="1">
      <c r="A9" s="2" t="s">
        <v>3</v>
      </c>
      <c r="B9" s="3">
        <v>24</v>
      </c>
      <c r="C9" s="3">
        <v>25</v>
      </c>
      <c r="D9" s="20">
        <f t="shared" si="0"/>
        <v>4.166666666666671</v>
      </c>
      <c r="E9" s="3">
        <v>662</v>
      </c>
      <c r="F9" s="3">
        <v>705</v>
      </c>
      <c r="G9" s="20">
        <f t="shared" si="1"/>
        <v>6.495468277945633</v>
      </c>
    </row>
    <row r="10" spans="1:7" ht="12.75" customHeight="1">
      <c r="A10" s="2" t="s">
        <v>12</v>
      </c>
      <c r="B10" s="3">
        <v>25</v>
      </c>
      <c r="C10" s="3">
        <v>26</v>
      </c>
      <c r="D10" s="20">
        <f t="shared" si="0"/>
        <v>4</v>
      </c>
      <c r="E10" s="3">
        <v>2228</v>
      </c>
      <c r="F10" s="3">
        <v>2282</v>
      </c>
      <c r="G10" s="20">
        <f t="shared" si="1"/>
        <v>2.42369838420106</v>
      </c>
    </row>
    <row r="11" spans="1:7" ht="12.75" customHeight="1">
      <c r="A11" s="4" t="s">
        <v>6</v>
      </c>
      <c r="B11" s="5">
        <f>SUM(B5:B10)</f>
        <v>211</v>
      </c>
      <c r="C11" s="5">
        <f>SUM(C5:C10)</f>
        <v>221</v>
      </c>
      <c r="D11" s="21">
        <f t="shared" si="0"/>
        <v>4.739336492890999</v>
      </c>
      <c r="E11" s="5">
        <f>SUM(E5:E10)</f>
        <v>27628</v>
      </c>
      <c r="F11" s="5">
        <f>SUM(F5:F10)</f>
        <v>27940</v>
      </c>
      <c r="G11" s="21">
        <f t="shared" si="1"/>
        <v>1.1292891269726368</v>
      </c>
    </row>
    <row r="12" spans="1:7" ht="12.75" customHeight="1">
      <c r="A12" s="14"/>
      <c r="B12" s="14"/>
      <c r="C12" s="14"/>
      <c r="D12" s="14"/>
      <c r="E12" s="14"/>
      <c r="F12" s="14"/>
      <c r="G12" s="20"/>
    </row>
    <row r="13" spans="1:7" ht="12.75" customHeight="1">
      <c r="A13" s="2" t="s">
        <v>15</v>
      </c>
      <c r="B13" s="3">
        <v>15</v>
      </c>
      <c r="C13" s="3">
        <v>14</v>
      </c>
      <c r="D13" s="20">
        <f aca="true" t="shared" si="2" ref="D13:D18">C13/B13*100-100</f>
        <v>-6.666666666666671</v>
      </c>
      <c r="E13" s="3">
        <v>4678</v>
      </c>
      <c r="F13" s="3">
        <v>4582</v>
      </c>
      <c r="G13" s="20">
        <f>F13/E13*100-100</f>
        <v>-2.0521590423257834</v>
      </c>
    </row>
    <row r="14" spans="1:7" ht="12.75" customHeight="1">
      <c r="A14" s="2" t="s">
        <v>14</v>
      </c>
      <c r="B14" s="3">
        <v>152</v>
      </c>
      <c r="C14" s="3">
        <v>180</v>
      </c>
      <c r="D14" s="20">
        <f t="shared" si="2"/>
        <v>18.42105263157893</v>
      </c>
      <c r="E14" s="3">
        <v>1598</v>
      </c>
      <c r="F14" s="3">
        <v>2270</v>
      </c>
      <c r="G14" s="20">
        <f aca="true" t="shared" si="3" ref="G14:G20">F14/E14*100-100</f>
        <v>42.05256570713391</v>
      </c>
    </row>
    <row r="15" spans="1:7" ht="12.75" customHeight="1">
      <c r="A15" s="2" t="s">
        <v>16</v>
      </c>
      <c r="B15" s="3">
        <v>78</v>
      </c>
      <c r="C15" s="3">
        <v>80</v>
      </c>
      <c r="D15" s="20">
        <f t="shared" si="2"/>
        <v>2.564102564102555</v>
      </c>
      <c r="E15" s="3">
        <v>1539</v>
      </c>
      <c r="F15" s="3">
        <v>1585</v>
      </c>
      <c r="G15" s="20">
        <f t="shared" si="3"/>
        <v>2.9889538661468578</v>
      </c>
    </row>
    <row r="16" spans="1:7" ht="12.75" customHeight="1">
      <c r="A16" s="2" t="s">
        <v>4</v>
      </c>
      <c r="B16" s="3">
        <v>241</v>
      </c>
      <c r="C16" s="3">
        <v>282</v>
      </c>
      <c r="D16" s="20">
        <f t="shared" si="2"/>
        <v>17.012448132780094</v>
      </c>
      <c r="E16" s="3">
        <v>1529</v>
      </c>
      <c r="F16" s="3">
        <v>1817</v>
      </c>
      <c r="G16" s="20">
        <f t="shared" si="3"/>
        <v>18.83584041857422</v>
      </c>
    </row>
    <row r="17" spans="1:7" ht="12.75" customHeight="1">
      <c r="A17" s="2" t="s">
        <v>11</v>
      </c>
      <c r="B17" s="3">
        <f>3+8+5</f>
        <v>16</v>
      </c>
      <c r="C17" s="3">
        <f>5+3+10</f>
        <v>18</v>
      </c>
      <c r="D17" s="20">
        <f>C17/B17*100-100</f>
        <v>12.5</v>
      </c>
      <c r="E17" s="3">
        <f>297+377+310</f>
        <v>984</v>
      </c>
      <c r="F17" s="3">
        <f>297+302+395</f>
        <v>994</v>
      </c>
      <c r="G17" s="20">
        <f>F17/E17*100-100</f>
        <v>1.0162601626016396</v>
      </c>
    </row>
    <row r="18" spans="1:7" ht="12.75" customHeight="1">
      <c r="A18" s="4" t="s">
        <v>7</v>
      </c>
      <c r="B18" s="5">
        <f>SUM(B13:B17)</f>
        <v>502</v>
      </c>
      <c r="C18" s="5">
        <f>SUM(C13:C17)</f>
        <v>574</v>
      </c>
      <c r="D18" s="21">
        <f t="shared" si="2"/>
        <v>14.342629482071729</v>
      </c>
      <c r="E18" s="5">
        <f>SUM(E13:E17)</f>
        <v>10328</v>
      </c>
      <c r="F18" s="5">
        <f>SUM(F13:F17)</f>
        <v>11248</v>
      </c>
      <c r="G18" s="21">
        <f t="shared" si="3"/>
        <v>8.907823392718825</v>
      </c>
    </row>
    <row r="19" spans="1:7" ht="9.75">
      <c r="A19" s="4"/>
      <c r="B19" s="5"/>
      <c r="C19" s="5"/>
      <c r="D19" s="20"/>
      <c r="E19" s="5"/>
      <c r="F19" s="5"/>
      <c r="G19" s="20"/>
    </row>
    <row r="20" spans="1:7" ht="9.75">
      <c r="A20" s="6" t="s">
        <v>5</v>
      </c>
      <c r="B20" s="7">
        <f>B18+B11</f>
        <v>713</v>
      </c>
      <c r="C20" s="7">
        <f>C18+C11</f>
        <v>795</v>
      </c>
      <c r="D20" s="22">
        <f>C20/B20*100-100</f>
        <v>11.500701262272088</v>
      </c>
      <c r="E20" s="7">
        <f>E18+E11</f>
        <v>37956</v>
      </c>
      <c r="F20" s="7">
        <f>F18+F11</f>
        <v>39188</v>
      </c>
      <c r="G20" s="22">
        <f t="shared" si="3"/>
        <v>3.2458636315733997</v>
      </c>
    </row>
    <row r="21" ht="9.75">
      <c r="A21" s="16" t="s">
        <v>19</v>
      </c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20" formula="1"/>
    <ignoredError sqref="D11" formula="1" formulaRange="1"/>
    <ignoredError sqref="B11:C11 E11:F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27" customWidth="1"/>
    <col min="2" max="7" width="7.140625" style="27" customWidth="1"/>
    <col min="8" max="16384" width="9.140625" style="27" customWidth="1"/>
  </cols>
  <sheetData>
    <row r="1" spans="1:7" ht="12.75" customHeight="1">
      <c r="A1" s="17" t="s">
        <v>18</v>
      </c>
      <c r="B1" s="26"/>
      <c r="C1" s="26"/>
      <c r="D1" s="26"/>
      <c r="E1" s="26"/>
      <c r="F1" s="26"/>
      <c r="G1" s="26"/>
    </row>
    <row r="2" spans="1:7" ht="12.75" customHeight="1">
      <c r="A2" s="17" t="s">
        <v>25</v>
      </c>
      <c r="B2" s="26"/>
      <c r="C2" s="26"/>
      <c r="D2" s="26"/>
      <c r="E2" s="26"/>
      <c r="F2" s="26"/>
      <c r="G2" s="26"/>
    </row>
    <row r="3" spans="1:7" ht="12.75" customHeight="1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 customHeight="1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 customHeight="1">
      <c r="A5" s="2" t="s">
        <v>21</v>
      </c>
      <c r="B5" s="9">
        <v>3</v>
      </c>
      <c r="C5" s="9">
        <v>3</v>
      </c>
      <c r="D5" s="20">
        <f>C5/B5*100-100</f>
        <v>0</v>
      </c>
      <c r="E5" s="9">
        <v>367</v>
      </c>
      <c r="F5" s="9">
        <v>495</v>
      </c>
      <c r="G5" s="20">
        <f>F5/E5*100-100</f>
        <v>34.87738419618529</v>
      </c>
    </row>
    <row r="6" spans="1:7" ht="12.75" customHeight="1">
      <c r="A6" s="8" t="s">
        <v>0</v>
      </c>
      <c r="B6" s="9">
        <v>36</v>
      </c>
      <c r="C6" s="9">
        <v>38</v>
      </c>
      <c r="D6" s="20">
        <f aca="true" t="shared" si="0" ref="D6:D11">C6/B6*100-100</f>
        <v>5.555555555555557</v>
      </c>
      <c r="E6" s="9">
        <v>3092</v>
      </c>
      <c r="F6" s="9">
        <v>4004</v>
      </c>
      <c r="G6" s="20">
        <f aca="true" t="shared" si="1" ref="G6:G11">F6/E6*100-100</f>
        <v>29.495472186287174</v>
      </c>
    </row>
    <row r="7" spans="1:7" ht="12.75" customHeight="1">
      <c r="A7" s="8" t="s">
        <v>1</v>
      </c>
      <c r="B7" s="9">
        <v>32</v>
      </c>
      <c r="C7" s="9">
        <v>31</v>
      </c>
      <c r="D7" s="20">
        <f t="shared" si="0"/>
        <v>-3.125</v>
      </c>
      <c r="E7" s="9">
        <v>5515</v>
      </c>
      <c r="F7" s="9">
        <v>4595</v>
      </c>
      <c r="G7" s="20">
        <f t="shared" si="1"/>
        <v>-16.681776971894834</v>
      </c>
    </row>
    <row r="8" spans="1:7" ht="12.75" customHeight="1">
      <c r="A8" s="8" t="s">
        <v>2</v>
      </c>
      <c r="B8" s="9">
        <v>7</v>
      </c>
      <c r="C8" s="9">
        <v>8</v>
      </c>
      <c r="D8" s="20">
        <f t="shared" si="0"/>
        <v>14.285714285714278</v>
      </c>
      <c r="E8" s="9">
        <v>198</v>
      </c>
      <c r="F8" s="9">
        <v>215</v>
      </c>
      <c r="G8" s="20">
        <f t="shared" si="1"/>
        <v>8.585858585858588</v>
      </c>
    </row>
    <row r="9" spans="1:7" ht="12.75" customHeight="1">
      <c r="A9" s="8" t="s">
        <v>3</v>
      </c>
      <c r="B9" s="9">
        <v>2</v>
      </c>
      <c r="C9" s="9">
        <v>2</v>
      </c>
      <c r="D9" s="20">
        <f t="shared" si="0"/>
        <v>0</v>
      </c>
      <c r="E9" s="9">
        <v>37</v>
      </c>
      <c r="F9" s="9">
        <v>37</v>
      </c>
      <c r="G9" s="20">
        <f t="shared" si="1"/>
        <v>0</v>
      </c>
    </row>
    <row r="10" spans="1:7" ht="12.75" customHeight="1">
      <c r="A10" s="8" t="s">
        <v>12</v>
      </c>
      <c r="B10" s="9">
        <v>10</v>
      </c>
      <c r="C10" s="9">
        <v>9</v>
      </c>
      <c r="D10" s="20">
        <f t="shared" si="0"/>
        <v>-10</v>
      </c>
      <c r="E10" s="9">
        <v>1289</v>
      </c>
      <c r="F10" s="9">
        <v>1264</v>
      </c>
      <c r="G10" s="20">
        <f t="shared" si="1"/>
        <v>-1.9394879751745577</v>
      </c>
    </row>
    <row r="11" spans="1:7" ht="12.75" customHeight="1">
      <c r="A11" s="4" t="s">
        <v>6</v>
      </c>
      <c r="B11" s="5">
        <f>SUM(B5:B10)</f>
        <v>90</v>
      </c>
      <c r="C11" s="5">
        <f>SUM(C5:C10)</f>
        <v>91</v>
      </c>
      <c r="D11" s="21">
        <f t="shared" si="0"/>
        <v>1.1111111111111143</v>
      </c>
      <c r="E11" s="5">
        <f>SUM(E5:E10)</f>
        <v>10498</v>
      </c>
      <c r="F11" s="5">
        <f>SUM(F5:F10)</f>
        <v>10610</v>
      </c>
      <c r="G11" s="21">
        <f t="shared" si="1"/>
        <v>1.0668698799771335</v>
      </c>
    </row>
    <row r="12" spans="1:7" ht="12.75" customHeight="1">
      <c r="A12" s="14"/>
      <c r="B12" s="14"/>
      <c r="C12" s="14"/>
      <c r="D12" s="14"/>
      <c r="E12" s="14"/>
      <c r="F12" s="14"/>
      <c r="G12" s="14"/>
    </row>
    <row r="13" spans="1:7" ht="12.75" customHeight="1">
      <c r="A13" s="2" t="s">
        <v>15</v>
      </c>
      <c r="B13" s="9">
        <v>11</v>
      </c>
      <c r="C13" s="9">
        <v>11</v>
      </c>
      <c r="D13" s="20">
        <f aca="true" t="shared" si="2" ref="D13:D18">C13/B13*100-100</f>
        <v>0</v>
      </c>
      <c r="E13" s="9">
        <v>2560</v>
      </c>
      <c r="F13" s="9">
        <v>2560</v>
      </c>
      <c r="G13" s="20">
        <f aca="true" t="shared" si="3" ref="G13:G18">F13/E13*100-100</f>
        <v>0</v>
      </c>
    </row>
    <row r="14" spans="1:7" ht="12.75" customHeight="1">
      <c r="A14" s="2" t="s">
        <v>14</v>
      </c>
      <c r="B14" s="9">
        <v>110</v>
      </c>
      <c r="C14" s="9">
        <v>132</v>
      </c>
      <c r="D14" s="20">
        <f t="shared" si="2"/>
        <v>20</v>
      </c>
      <c r="E14" s="9">
        <v>1177</v>
      </c>
      <c r="F14" s="9">
        <v>1305</v>
      </c>
      <c r="G14" s="20">
        <f t="shared" si="3"/>
        <v>10.875106202208997</v>
      </c>
    </row>
    <row r="15" spans="1:7" ht="12.75" customHeight="1">
      <c r="A15" s="2" t="s">
        <v>16</v>
      </c>
      <c r="B15" s="9">
        <v>26</v>
      </c>
      <c r="C15" s="9">
        <v>45</v>
      </c>
      <c r="D15" s="20">
        <f t="shared" si="2"/>
        <v>73.0769230769231</v>
      </c>
      <c r="E15" s="9">
        <v>524</v>
      </c>
      <c r="F15" s="9">
        <v>886</v>
      </c>
      <c r="G15" s="20">
        <f t="shared" si="3"/>
        <v>69.08396946564886</v>
      </c>
    </row>
    <row r="16" spans="1:7" ht="12.75" customHeight="1">
      <c r="A16" s="2" t="s">
        <v>4</v>
      </c>
      <c r="B16" s="9">
        <v>211</v>
      </c>
      <c r="C16" s="9">
        <v>215</v>
      </c>
      <c r="D16" s="20">
        <f t="shared" si="2"/>
        <v>1.895734597156391</v>
      </c>
      <c r="E16" s="9">
        <v>1270</v>
      </c>
      <c r="F16" s="9">
        <v>1290</v>
      </c>
      <c r="G16" s="20">
        <f t="shared" si="3"/>
        <v>1.5748031496062964</v>
      </c>
    </row>
    <row r="17" spans="1:7" ht="12.75" customHeight="1">
      <c r="A17" s="2" t="s">
        <v>11</v>
      </c>
      <c r="B17" s="9">
        <v>6</v>
      </c>
      <c r="C17" s="9">
        <f>26+5+1</f>
        <v>32</v>
      </c>
      <c r="D17" s="20">
        <f t="shared" si="2"/>
        <v>433.33333333333326</v>
      </c>
      <c r="E17" s="9">
        <f>20+112</f>
        <v>132</v>
      </c>
      <c r="F17" s="9">
        <f>20+112+524</f>
        <v>656</v>
      </c>
      <c r="G17" s="20">
        <f t="shared" si="3"/>
        <v>396.969696969697</v>
      </c>
    </row>
    <row r="18" spans="1:7" ht="12.75" customHeight="1">
      <c r="A18" s="10" t="s">
        <v>7</v>
      </c>
      <c r="B18" s="5">
        <f>SUM(B13:B17)</f>
        <v>364</v>
      </c>
      <c r="C18" s="11">
        <f>SUM(C13:C17)</f>
        <v>435</v>
      </c>
      <c r="D18" s="20">
        <f t="shared" si="2"/>
        <v>19.505494505494497</v>
      </c>
      <c r="E18" s="11">
        <f>SUM(E13:E17)</f>
        <v>5663</v>
      </c>
      <c r="F18" s="11">
        <f>SUM(F13:F17)</f>
        <v>6697</v>
      </c>
      <c r="G18" s="20">
        <f t="shared" si="3"/>
        <v>18.25887338866326</v>
      </c>
    </row>
    <row r="19" spans="1:7" ht="9.75">
      <c r="A19" s="10"/>
      <c r="B19" s="5"/>
      <c r="C19" s="11"/>
      <c r="D19" s="21"/>
      <c r="E19" s="11"/>
      <c r="F19" s="11"/>
      <c r="G19" s="21"/>
    </row>
    <row r="20" spans="1:7" ht="12.75" customHeight="1">
      <c r="A20" s="12" t="s">
        <v>5</v>
      </c>
      <c r="B20" s="7">
        <f>B18+B11</f>
        <v>454</v>
      </c>
      <c r="C20" s="7">
        <f>C18+C11</f>
        <v>526</v>
      </c>
      <c r="D20" s="22">
        <v>0.04337899543378995</v>
      </c>
      <c r="E20" s="13">
        <f>E18+E11</f>
        <v>16161</v>
      </c>
      <c r="F20" s="13">
        <f>F18+F11</f>
        <v>17307</v>
      </c>
      <c r="G20" s="22">
        <v>0.054757864508549796</v>
      </c>
    </row>
    <row r="21" ht="9.75">
      <c r="A21" s="16" t="s">
        <v>19</v>
      </c>
    </row>
    <row r="22" ht="9.75">
      <c r="A22" s="16"/>
    </row>
    <row r="23" ht="9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" formula="1"/>
    <ignoredError sqref="B11:C11 E11:F11" formulaRange="1"/>
    <ignoredError sqref="D11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24</v>
      </c>
      <c r="B2" s="15"/>
      <c r="C2" s="15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4</v>
      </c>
      <c r="C5" s="3">
        <v>4</v>
      </c>
      <c r="D5" s="20">
        <f aca="true" t="shared" si="0" ref="D5:D11">C5/B5*100-100</f>
        <v>0</v>
      </c>
      <c r="E5" s="3">
        <v>827</v>
      </c>
      <c r="F5" s="3">
        <v>827</v>
      </c>
      <c r="G5" s="20">
        <f aca="true" t="shared" si="1" ref="G5:G11">F5/E5*100-100</f>
        <v>0</v>
      </c>
    </row>
    <row r="6" spans="1:7" ht="12.75">
      <c r="A6" s="2" t="s">
        <v>0</v>
      </c>
      <c r="B6" s="3">
        <v>32</v>
      </c>
      <c r="C6" s="3">
        <v>33</v>
      </c>
      <c r="D6" s="20">
        <f t="shared" si="0"/>
        <v>3.125</v>
      </c>
      <c r="E6" s="3">
        <v>5189</v>
      </c>
      <c r="F6" s="3">
        <v>5731</v>
      </c>
      <c r="G6" s="20">
        <f t="shared" si="1"/>
        <v>10.445172480246683</v>
      </c>
    </row>
    <row r="7" spans="1:7" ht="12.75">
      <c r="A7" s="2" t="s">
        <v>1</v>
      </c>
      <c r="B7" s="3">
        <v>49</v>
      </c>
      <c r="C7" s="3">
        <v>48</v>
      </c>
      <c r="D7" s="20">
        <f t="shared" si="0"/>
        <v>-2.040816326530617</v>
      </c>
      <c r="E7" s="3">
        <v>3422</v>
      </c>
      <c r="F7" s="3">
        <v>2947</v>
      </c>
      <c r="G7" s="20">
        <f t="shared" si="1"/>
        <v>-13.880771478667441</v>
      </c>
    </row>
    <row r="8" spans="1:7" ht="12.75">
      <c r="A8" s="2" t="s">
        <v>2</v>
      </c>
      <c r="B8" s="3">
        <v>16</v>
      </c>
      <c r="C8" s="3">
        <v>16</v>
      </c>
      <c r="D8" s="20">
        <f t="shared" si="0"/>
        <v>0</v>
      </c>
      <c r="E8" s="3">
        <v>409</v>
      </c>
      <c r="F8" s="3">
        <v>435</v>
      </c>
      <c r="G8" s="20">
        <f t="shared" si="1"/>
        <v>6.356968215158915</v>
      </c>
    </row>
    <row r="9" spans="1:7" ht="12.75">
      <c r="A9" s="2" t="s">
        <v>3</v>
      </c>
      <c r="B9" s="3">
        <v>12</v>
      </c>
      <c r="C9" s="3">
        <v>9</v>
      </c>
      <c r="D9" s="20">
        <f t="shared" si="0"/>
        <v>-25</v>
      </c>
      <c r="E9" s="3">
        <v>307</v>
      </c>
      <c r="F9" s="3">
        <v>207</v>
      </c>
      <c r="G9" s="20">
        <f t="shared" si="1"/>
        <v>-32.57328990228014</v>
      </c>
    </row>
    <row r="10" spans="1:7" ht="12.75">
      <c r="A10" s="2" t="s">
        <v>12</v>
      </c>
      <c r="B10" s="3">
        <v>15</v>
      </c>
      <c r="C10" s="3">
        <v>17</v>
      </c>
      <c r="D10" s="20">
        <f t="shared" si="0"/>
        <v>13.333333333333329</v>
      </c>
      <c r="E10" s="3">
        <v>539</v>
      </c>
      <c r="F10" s="3">
        <v>583</v>
      </c>
      <c r="G10" s="20">
        <f t="shared" si="1"/>
        <v>8.163265306122454</v>
      </c>
    </row>
    <row r="11" spans="1:7" ht="12.75">
      <c r="A11" s="4" t="s">
        <v>6</v>
      </c>
      <c r="B11" s="5">
        <f>SUM(B5:B10)</f>
        <v>128</v>
      </c>
      <c r="C11" s="5">
        <f>SUM(C5:C10)</f>
        <v>127</v>
      </c>
      <c r="D11" s="21">
        <f t="shared" si="0"/>
        <v>-0.78125</v>
      </c>
      <c r="E11" s="5">
        <f>SUM(E5:E10)</f>
        <v>10693</v>
      </c>
      <c r="F11" s="5">
        <f>SUM(F5:F10)</f>
        <v>10730</v>
      </c>
      <c r="G11" s="21">
        <f t="shared" si="1"/>
        <v>0.3460207612456827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12</v>
      </c>
      <c r="C13" s="3">
        <v>12</v>
      </c>
      <c r="D13" s="20">
        <f aca="true" t="shared" si="2" ref="D13:D18">C13/B13*100-100</f>
        <v>0</v>
      </c>
      <c r="E13" s="3">
        <v>2376</v>
      </c>
      <c r="F13" s="3">
        <v>2376</v>
      </c>
      <c r="G13" s="20">
        <f aca="true" t="shared" si="3" ref="G13:G18">F13/E13*100-100</f>
        <v>0</v>
      </c>
    </row>
    <row r="14" spans="1:7" ht="12.75">
      <c r="A14" s="2" t="s">
        <v>14</v>
      </c>
      <c r="B14" s="3">
        <v>58</v>
      </c>
      <c r="C14" s="3">
        <v>56</v>
      </c>
      <c r="D14" s="20">
        <f t="shared" si="2"/>
        <v>-3.448275862068968</v>
      </c>
      <c r="E14" s="3">
        <v>889</v>
      </c>
      <c r="F14" s="3">
        <v>867</v>
      </c>
      <c r="G14" s="20">
        <f t="shared" si="3"/>
        <v>-2.4746906636670474</v>
      </c>
    </row>
    <row r="15" spans="1:7" ht="12.75">
      <c r="A15" s="2" t="s">
        <v>16</v>
      </c>
      <c r="B15" s="3">
        <v>67</v>
      </c>
      <c r="C15" s="3">
        <v>56</v>
      </c>
      <c r="D15" s="20">
        <f t="shared" si="2"/>
        <v>-16.4179104477612</v>
      </c>
      <c r="E15" s="3">
        <v>1384</v>
      </c>
      <c r="F15" s="3">
        <v>1099</v>
      </c>
      <c r="G15" s="20">
        <f t="shared" si="3"/>
        <v>-20.592485549132945</v>
      </c>
    </row>
    <row r="16" spans="1:7" ht="12.75">
      <c r="A16" s="2" t="s">
        <v>4</v>
      </c>
      <c r="B16" s="3">
        <v>217</v>
      </c>
      <c r="C16" s="3">
        <v>201</v>
      </c>
      <c r="D16" s="20">
        <f t="shared" si="2"/>
        <v>-7.373271889400925</v>
      </c>
      <c r="E16" s="3">
        <v>1400</v>
      </c>
      <c r="F16" s="3">
        <v>1272</v>
      </c>
      <c r="G16" s="20">
        <f t="shared" si="3"/>
        <v>-9.142857142857139</v>
      </c>
    </row>
    <row r="17" spans="1:7" ht="12.75">
      <c r="A17" s="2" t="s">
        <v>11</v>
      </c>
      <c r="B17" s="3">
        <v>5</v>
      </c>
      <c r="C17" s="3">
        <f>12+3+2</f>
        <v>17</v>
      </c>
      <c r="D17" s="20">
        <f t="shared" si="2"/>
        <v>240</v>
      </c>
      <c r="E17" s="3">
        <f>144+108</f>
        <v>252</v>
      </c>
      <c r="F17" s="3">
        <f>144+108+298</f>
        <v>550</v>
      </c>
      <c r="G17" s="20">
        <f t="shared" si="3"/>
        <v>118.25396825396822</v>
      </c>
    </row>
    <row r="18" spans="1:7" ht="12.75">
      <c r="A18" s="4" t="s">
        <v>7</v>
      </c>
      <c r="B18" s="5">
        <f>SUM(B13:B17)</f>
        <v>359</v>
      </c>
      <c r="C18" s="5">
        <f>SUM(C13:C17)</f>
        <v>342</v>
      </c>
      <c r="D18" s="20">
        <f t="shared" si="2"/>
        <v>-4.735376044568241</v>
      </c>
      <c r="E18" s="5">
        <f>SUM(E13:E17)</f>
        <v>6301</v>
      </c>
      <c r="F18" s="5">
        <f>SUM(F13:F17)</f>
        <v>6164</v>
      </c>
      <c r="G18" s="20">
        <f t="shared" si="3"/>
        <v>-2.1742580542771037</v>
      </c>
    </row>
    <row r="19" spans="1:7" ht="12.75">
      <c r="A19" s="4"/>
      <c r="B19" s="5"/>
      <c r="C19" s="5"/>
      <c r="D19" s="20"/>
      <c r="E19" s="5"/>
      <c r="F19" s="5"/>
      <c r="G19" s="20"/>
    </row>
    <row r="20" spans="1:7" ht="12.75">
      <c r="A20" s="6" t="s">
        <v>5</v>
      </c>
      <c r="B20" s="7">
        <f>B18+B11</f>
        <v>487</v>
      </c>
      <c r="C20" s="7">
        <f>C18+C11</f>
        <v>469</v>
      </c>
      <c r="D20" s="22">
        <f>C20/B20*100-100</f>
        <v>-3.696098562628336</v>
      </c>
      <c r="E20" s="7">
        <f>E18+E11</f>
        <v>16994</v>
      </c>
      <c r="F20" s="7">
        <f>F18+F11</f>
        <v>16894</v>
      </c>
      <c r="G20" s="22">
        <f>F20/E20*100-100</f>
        <v>-0.5884429798752535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1 D17:D18 D20" formula="1"/>
    <ignoredError sqref="B11:C11 E11:F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7" t="s">
        <v>18</v>
      </c>
      <c r="B1" s="15"/>
      <c r="C1" s="15"/>
      <c r="D1" s="15"/>
      <c r="E1" s="15"/>
      <c r="F1" s="15"/>
      <c r="G1" s="15"/>
    </row>
    <row r="2" spans="1:7" ht="12.75">
      <c r="A2" s="17" t="s">
        <v>32</v>
      </c>
      <c r="B2" s="15"/>
      <c r="C2" s="15"/>
      <c r="D2" s="15"/>
      <c r="E2" s="15"/>
      <c r="F2" s="15"/>
      <c r="G2" s="15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1">
        <v>2011</v>
      </c>
      <c r="C4" s="1">
        <v>2012</v>
      </c>
      <c r="D4" s="1" t="s">
        <v>8</v>
      </c>
      <c r="E4" s="1">
        <v>2011</v>
      </c>
      <c r="F4" s="1">
        <v>2012</v>
      </c>
      <c r="G4" s="1" t="s">
        <v>8</v>
      </c>
    </row>
    <row r="5" spans="1:7" ht="12.75">
      <c r="A5" s="2" t="s">
        <v>21</v>
      </c>
      <c r="B5" s="3">
        <v>2</v>
      </c>
      <c r="C5" s="3">
        <v>2</v>
      </c>
      <c r="D5" s="20">
        <f aca="true" t="shared" si="0" ref="D5:D11">C5/B5*100-100</f>
        <v>0</v>
      </c>
      <c r="E5" s="3">
        <v>458</v>
      </c>
      <c r="F5" s="3">
        <v>458</v>
      </c>
      <c r="G5" s="20">
        <f aca="true" t="shared" si="1" ref="G5:G11">F5/E5*100-100</f>
        <v>0</v>
      </c>
    </row>
    <row r="6" spans="1:7" ht="12.75">
      <c r="A6" s="2" t="s">
        <v>0</v>
      </c>
      <c r="B6" s="3">
        <v>36</v>
      </c>
      <c r="C6" s="3">
        <v>37</v>
      </c>
      <c r="D6" s="20">
        <f t="shared" si="0"/>
        <v>2.7777777777777715</v>
      </c>
      <c r="E6" s="3">
        <v>5255</v>
      </c>
      <c r="F6" s="3">
        <v>5484</v>
      </c>
      <c r="G6" s="20">
        <f t="shared" si="1"/>
        <v>4.357754519505235</v>
      </c>
    </row>
    <row r="7" spans="1:7" ht="12.75">
      <c r="A7" s="2" t="s">
        <v>1</v>
      </c>
      <c r="B7" s="3">
        <v>84</v>
      </c>
      <c r="C7" s="3">
        <v>86</v>
      </c>
      <c r="D7" s="20">
        <f t="shared" si="0"/>
        <v>2.3809523809523796</v>
      </c>
      <c r="E7" s="3">
        <v>6704</v>
      </c>
      <c r="F7" s="3">
        <v>6887</v>
      </c>
      <c r="G7" s="20">
        <f t="shared" si="1"/>
        <v>2.729713603818624</v>
      </c>
    </row>
    <row r="8" spans="1:7" ht="12.75">
      <c r="A8" s="2" t="s">
        <v>2</v>
      </c>
      <c r="B8" s="3">
        <v>24</v>
      </c>
      <c r="C8" s="3">
        <v>26</v>
      </c>
      <c r="D8" s="20">
        <f t="shared" si="0"/>
        <v>8.333333333333329</v>
      </c>
      <c r="E8" s="3">
        <v>570</v>
      </c>
      <c r="F8" s="3">
        <v>631</v>
      </c>
      <c r="G8" s="20">
        <f t="shared" si="1"/>
        <v>10.701754385964918</v>
      </c>
    </row>
    <row r="9" spans="1:7" ht="12.75">
      <c r="A9" s="2" t="s">
        <v>3</v>
      </c>
      <c r="B9" s="3">
        <v>18</v>
      </c>
      <c r="C9" s="3">
        <v>16</v>
      </c>
      <c r="D9" s="20">
        <f t="shared" si="0"/>
        <v>-11.111111111111114</v>
      </c>
      <c r="E9" s="3">
        <v>347</v>
      </c>
      <c r="F9" s="3">
        <v>308</v>
      </c>
      <c r="G9" s="20">
        <f t="shared" si="1"/>
        <v>-11.239193083573483</v>
      </c>
    </row>
    <row r="10" spans="1:7" ht="12.75">
      <c r="A10" s="2" t="s">
        <v>12</v>
      </c>
      <c r="B10" s="3">
        <v>17</v>
      </c>
      <c r="C10" s="3">
        <v>17</v>
      </c>
      <c r="D10" s="20">
        <f t="shared" si="0"/>
        <v>0</v>
      </c>
      <c r="E10" s="3">
        <v>2266</v>
      </c>
      <c r="F10" s="3">
        <v>2266</v>
      </c>
      <c r="G10" s="20">
        <f t="shared" si="1"/>
        <v>0</v>
      </c>
    </row>
    <row r="11" spans="1:7" ht="12.75">
      <c r="A11" s="4" t="s">
        <v>6</v>
      </c>
      <c r="B11" s="5">
        <f>SUM(B5:B10)</f>
        <v>181</v>
      </c>
      <c r="C11" s="5">
        <f>SUM(C5:C10)</f>
        <v>184</v>
      </c>
      <c r="D11" s="21">
        <f t="shared" si="0"/>
        <v>1.6574585635359256</v>
      </c>
      <c r="E11" s="5">
        <f>SUM(E5:E10)</f>
        <v>15600</v>
      </c>
      <c r="F11" s="5">
        <f>SUM(F5:F10)</f>
        <v>16034</v>
      </c>
      <c r="G11" s="21">
        <f t="shared" si="1"/>
        <v>2.7820512820512846</v>
      </c>
    </row>
    <row r="12" spans="1:7" ht="12.75">
      <c r="A12" s="14"/>
      <c r="B12" s="14"/>
      <c r="C12" s="14"/>
      <c r="D12" s="14"/>
      <c r="E12" s="14"/>
      <c r="F12" s="14"/>
      <c r="G12" s="14"/>
    </row>
    <row r="13" spans="1:7" ht="12.75">
      <c r="A13" s="2" t="s">
        <v>15</v>
      </c>
      <c r="B13" s="3">
        <v>17</v>
      </c>
      <c r="C13" s="3">
        <v>15</v>
      </c>
      <c r="D13" s="20">
        <f aca="true" t="shared" si="2" ref="D13:D18">C13/B13*100-100</f>
        <v>-11.764705882352942</v>
      </c>
      <c r="E13" s="3">
        <v>5718</v>
      </c>
      <c r="F13" s="3">
        <v>5280</v>
      </c>
      <c r="G13" s="20">
        <f aca="true" t="shared" si="3" ref="G13:G18">F13/E13*100-100</f>
        <v>-7.660020986358859</v>
      </c>
    </row>
    <row r="14" spans="1:7" ht="12.75">
      <c r="A14" s="2" t="s">
        <v>14</v>
      </c>
      <c r="B14" s="3">
        <v>161</v>
      </c>
      <c r="C14" s="3">
        <v>169</v>
      </c>
      <c r="D14" s="20">
        <f t="shared" si="2"/>
        <v>4.968944099378888</v>
      </c>
      <c r="E14" s="3">
        <v>3167</v>
      </c>
      <c r="F14" s="3">
        <v>3352</v>
      </c>
      <c r="G14" s="20">
        <f t="shared" si="3"/>
        <v>5.841490369434794</v>
      </c>
    </row>
    <row r="15" spans="1:7" ht="12.75">
      <c r="A15" s="2" t="s">
        <v>16</v>
      </c>
      <c r="B15" s="3">
        <v>56</v>
      </c>
      <c r="C15" s="3">
        <v>62</v>
      </c>
      <c r="D15" s="20">
        <f t="shared" si="2"/>
        <v>10.714285714285722</v>
      </c>
      <c r="E15" s="3">
        <v>1195</v>
      </c>
      <c r="F15" s="3">
        <v>1398</v>
      </c>
      <c r="G15" s="20">
        <f t="shared" si="3"/>
        <v>16.98744769874476</v>
      </c>
    </row>
    <row r="16" spans="1:7" ht="12.75">
      <c r="A16" s="2" t="s">
        <v>4</v>
      </c>
      <c r="B16" s="3">
        <v>274</v>
      </c>
      <c r="C16" s="3">
        <v>334</v>
      </c>
      <c r="D16" s="20">
        <f t="shared" si="2"/>
        <v>21.897810218978094</v>
      </c>
      <c r="E16" s="3">
        <v>1599</v>
      </c>
      <c r="F16" s="3">
        <v>1897</v>
      </c>
      <c r="G16" s="20">
        <f t="shared" si="3"/>
        <v>18.636647904940588</v>
      </c>
    </row>
    <row r="17" spans="1:7" ht="12.75">
      <c r="A17" s="2" t="s">
        <v>11</v>
      </c>
      <c r="B17" s="3">
        <f>4+0</f>
        <v>4</v>
      </c>
      <c r="C17" s="3">
        <v>4</v>
      </c>
      <c r="D17" s="20">
        <f t="shared" si="2"/>
        <v>0</v>
      </c>
      <c r="E17" s="3">
        <v>122</v>
      </c>
      <c r="F17" s="3">
        <v>122</v>
      </c>
      <c r="G17" s="20">
        <f t="shared" si="3"/>
        <v>0</v>
      </c>
    </row>
    <row r="18" spans="1:7" ht="12.75">
      <c r="A18" s="4" t="s">
        <v>7</v>
      </c>
      <c r="B18" s="5">
        <f>SUM(B13:B17)</f>
        <v>512</v>
      </c>
      <c r="C18" s="5">
        <f>SUM(C13:C17)</f>
        <v>584</v>
      </c>
      <c r="D18" s="21">
        <f t="shared" si="2"/>
        <v>14.0625</v>
      </c>
      <c r="E18" s="5">
        <f>SUM(E13:E17)</f>
        <v>11801</v>
      </c>
      <c r="F18" s="5">
        <f>SUM(F13:F17)</f>
        <v>12049</v>
      </c>
      <c r="G18" s="21">
        <f t="shared" si="3"/>
        <v>2.101516820608424</v>
      </c>
    </row>
    <row r="19" spans="1:7" ht="12.75">
      <c r="A19" s="4"/>
      <c r="B19" s="5"/>
      <c r="C19" s="5"/>
      <c r="D19" s="20"/>
      <c r="E19" s="5"/>
      <c r="F19" s="5"/>
      <c r="G19" s="20"/>
    </row>
    <row r="20" spans="1:7" ht="12.75">
      <c r="A20" s="6" t="s">
        <v>5</v>
      </c>
      <c r="B20" s="7">
        <f>B18+B11</f>
        <v>693</v>
      </c>
      <c r="C20" s="7">
        <f>C18+C11</f>
        <v>768</v>
      </c>
      <c r="D20" s="22">
        <f>C20/B20*100-100</f>
        <v>10.822510822510822</v>
      </c>
      <c r="E20" s="7">
        <f>E18+E11</f>
        <v>27401</v>
      </c>
      <c r="F20" s="7">
        <f>F18+F11</f>
        <v>28083</v>
      </c>
      <c r="G20" s="22">
        <f>F20/E20*100-100</f>
        <v>2.4889602569249263</v>
      </c>
    </row>
    <row r="21" ht="12.75">
      <c r="A21" s="16" t="s">
        <v>19</v>
      </c>
    </row>
    <row r="22" ht="12.75">
      <c r="A22" s="16"/>
    </row>
    <row r="23" ht="12.75">
      <c r="A23" s="16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20" formula="1"/>
    <ignoredError sqref="B11:C11 E11:F11" formulaRange="1"/>
    <ignoredError sqref="D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dcterms:created xsi:type="dcterms:W3CDTF">2011-11-17T11:13:34Z</dcterms:created>
  <dcterms:modified xsi:type="dcterms:W3CDTF">2017-03-15T09:03:20Z</dcterms:modified>
  <cp:category/>
  <cp:version/>
  <cp:contentType/>
  <cp:contentStatus/>
</cp:coreProperties>
</file>